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2120" windowHeight="8535" activeTab="0"/>
  </bookViews>
  <sheets>
    <sheet name="ведомств" sheetId="1" r:id="rId1"/>
  </sheets>
  <definedNames>
    <definedName name="Z_20FF3396_B636_48EF_93D3_B37E10E0B42A_.wvu.PrintArea" localSheetId="0" hidden="1">'ведомств'!$A$1:$I$1289</definedName>
    <definedName name="Z_20FF3396_B636_48EF_93D3_B37E10E0B42A_.wvu.PrintTitles" localSheetId="0" hidden="1">'ведомств'!$6:$11</definedName>
    <definedName name="Z_E82D46EF_2A6E_47CE_A3A6_4C63729DABDA_.wvu.PrintArea" localSheetId="0" hidden="1">'ведомств'!$A$1:$I$1289</definedName>
    <definedName name="Z_E82D46EF_2A6E_47CE_A3A6_4C63729DABDA_.wvu.PrintTitles" localSheetId="0" hidden="1">'ведомств'!$6:$11</definedName>
    <definedName name="_xlnm.Print_Titles" localSheetId="0">'ведомств'!$6:$11</definedName>
    <definedName name="_xlnm.Print_Area" localSheetId="0">'ведомств'!$A$1:$I$1289</definedName>
  </definedNames>
  <calcPr fullCalcOnLoad="1"/>
</workbook>
</file>

<file path=xl/sharedStrings.xml><?xml version="1.0" encoding="utf-8"?>
<sst xmlns="http://schemas.openxmlformats.org/spreadsheetml/2006/main" count="5655" uniqueCount="920">
  <si>
    <t>01 5 51 00000</t>
  </si>
  <si>
    <t>Предоставление субсидий юридическим лицам и индивидуальным предпринимателям на возмещение затрат на организацию отдыха детей в каникулярное время в загородных оздоровительных лагерях</t>
  </si>
  <si>
    <t>01 5 51 S3010</t>
  </si>
  <si>
    <t>01 1 99 S3040</t>
  </si>
  <si>
    <t>01 1 99 00000</t>
  </si>
  <si>
    <t>05 1 A1 00000</t>
  </si>
  <si>
    <t>Создание модельных муниципальных библиотек за счет средств областного бюджета</t>
  </si>
  <si>
    <t>50 0 40 ПАРК0</t>
  </si>
  <si>
    <t>50 0 40 00000</t>
  </si>
  <si>
    <t>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t>
  </si>
  <si>
    <t>Благоустройство территорий, прилегающих к зданиям муниципальных общеобразовательных организаций</t>
  </si>
  <si>
    <t>Приобретение спортивного инвентаря и оборудования для физкультурно-спортивных организаций</t>
  </si>
  <si>
    <t>Строительство объекта: "Благоустройство "Парка Победы"</t>
  </si>
  <si>
    <t>01 3 20 S0043</t>
  </si>
  <si>
    <t>14 3 40 ФК000</t>
  </si>
  <si>
    <t>Физкультурно-оздоровительный комплекс по ул. Борьбы</t>
  </si>
  <si>
    <t>Снос ветхих и аварийных домов</t>
  </si>
  <si>
    <t>47 0 10 0000 0</t>
  </si>
  <si>
    <t>47 0 10 СН00 0</t>
  </si>
  <si>
    <t>Муниципальная программа "Снос зданий, строений, сооружений на территории Копейского городского округа"</t>
  </si>
  <si>
    <t>08 1 40 00000</t>
  </si>
  <si>
    <t>Подготовка проектно-сметной документации на строительство, капитальный ремонт и ремонт линии наружного освещения</t>
  </si>
  <si>
    <t>08 1 40 ПСД0 0</t>
  </si>
  <si>
    <t>Мероприятия по благоустройству городского округа</t>
  </si>
  <si>
    <t>50 0 10 БЛ00 0</t>
  </si>
  <si>
    <t>02 1 40 00000</t>
  </si>
  <si>
    <t>02 1 40 СДС0 0</t>
  </si>
  <si>
    <t>Строительство детских садов</t>
  </si>
  <si>
    <t>46 0 20 00000</t>
  </si>
  <si>
    <t>Проектно-изыскательские работы пр. Коммунистический</t>
  </si>
  <si>
    <t>46 0 20 ПИР0 0</t>
  </si>
  <si>
    <t>05 1 A1 Д4540</t>
  </si>
  <si>
    <t>Укрепление материально-технической базы и оснащение оборудованием детских музыкальных, художественных, хореографических школ и школ искусств</t>
  </si>
  <si>
    <t>05 4 A1 5519М</t>
  </si>
  <si>
    <t>Обеспечение мероприятий по переселению граждан из аварийного жилищного фонда за счет средств областного бюджета</t>
  </si>
  <si>
    <t>42 0 F3 67484</t>
  </si>
  <si>
    <t>Резервный фонд администрации, а также средств, иным образом зарезервированных в составе утвержденных бюджетных ассигнований</t>
  </si>
  <si>
    <t>Строительство, ремонт, реконструкция и оснащение спортивных объектов, универсальных спортивных площадок, лыжероллерных трасс и троп здоровья в местах массового отдыха населения</t>
  </si>
  <si>
    <t xml:space="preserve">Муниципальная программа "Социальная поддержка населения Копейского городского округа"                                                                                                                                                                                                                                                                                                                                                                                                                                                                                                                                                                                                                                                                                                                                                                                                                                                                                                                                                                                                                                                                                                                                                                                                                                                                                                                                                                                                                                                                                                                                                                                                                                                                                                                                                                                                                                                                                                                                                                                                                                                                                                                                                                                                                                                                                                                                                                                                                                                                                                                                                                                                                                                                                                                                                                                                                                                                                                                                                                                                                                                                                                                                                                                                                                                                                                                                                                                                                                                                                                                                                                                                                                                                                                                                                                                                                                                                                                                                                                                                                                                                                                                                                                                                                                                                                                                                                                                                                                                                                                                                                                                                                                                                                                                                                                                                                                                                                                                                                                                                                                                                                                                                                                                                                                                                                                                                                                                                                                                                                                                                                                                                                                                                                                                                                                                                                                                                                                                                                                                                                                                                                                                                                                                                                                                                                                                                                                                                                                                                                                                                                                                                                                                                                                                                                                                                                                                                                                                                                                                                                                                                                                                                                                                                                                                                                                                                                                                                                                                                                                                                                                                                                                                                                                                                                                                                                                                                                                                                                                                                                                                                                                                                                                                                                                                                                                                                                                                                                                                                                                                                                                                                                                                                                                                                                                                                                                                                                                                                                                                                                                                                                                                                                                                                                                                                                                                                                                                                                                                                                                                                                                                                                                                                                                                                                                                                                                                                                                                                                                                                                                                                                                                                                                                                                                                                                                                                                                                                                                                                                                                                                                                                                                                                                                                                                                                                                                                                                                                                                                                                                                                                                                                                                                                                                                                                                                                                                                                                                                                                                                                                                                                                                                                                                                                                                                                                                                                                                                                                                                                                                                                                                                                                                                                                                                                                                                                                                                                                                                                                                                                                                                                                                                                                                                                                                                                                                                                                                                                                                                                                                                                                                                                                                                                                                                                                                                                                                                                                                                                                                                                                                                                                                                                                                                                                                                                                                                                                                                                                                                                                                                                                                                                                                                                                                                                                                                                                                                                                                                                                                                                                                                                                                                                                                                                                                                                                                                                                                                                                                                                                                                                                                                                                                                                                                                                                                                                                                                                                                                                                                                                                                                                                                                                                                                                                                                                                                                                                                                                                                                                                                                                                                                                                                                                                                                                                                                                                                                                                                                                                                                                                                                                                                                                                                                                                                                                                                                                                                                                                                                                                                                                                                                                                                                                                                                                                                                                                                                                                                                                                                                                                                                                                                                                                                                                                                                                                                                                                                                                                                                                                                                                                                                                                                                                                                                                                                                                                                                                                                                                                                                                                                                                                                                                                                                                                                                                                                                                                                                                                                                                                                                                                                                                                                                                                                                                                                                                                                                                                                                                                                                                                                                                                                                                                                                                                                                                                                                                                                                                                                                                                                                                                                                                                                                                                                                                                                                                                                                                                                                                                                                                                                                                                                                                                                                                                                                                                                                                                                                                                                                                                                                                                                                                                                                                                                                                                                                                                                                                                                                                                                                                                                                                                                                                                                                                                                                                                                                                                                                                                                                                                                                                                                                          </t>
  </si>
  <si>
    <t>Муниципальная программа "Развитие и поддержка садоводческих некоммерческих товариществ, расположенных на территории Копейского городского округа"</t>
  </si>
  <si>
    <t>Муниципальная программа "Понижение уровня воды озера Синеглазово и карьера шахты "Красная Горнячка""</t>
  </si>
  <si>
    <t>43 0 10 00000</t>
  </si>
  <si>
    <t>01 7 10 53035</t>
  </si>
  <si>
    <t>01 7 E1 51730</t>
  </si>
  <si>
    <t>Создание детских технопарков "Кванториум"</t>
  </si>
  <si>
    <t>Региональный проект "Успех каждого ребенка"</t>
  </si>
  <si>
    <t>01 7 E2 00000</t>
  </si>
  <si>
    <t>01 7 E2 54910</t>
  </si>
  <si>
    <t>Реализация инициативных проектов</t>
  </si>
  <si>
    <t>Реализация программ местного развития и обеспечения занятости для шахтерских городов и поселков</t>
  </si>
  <si>
    <t>01 5 10 L3040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</si>
  <si>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</si>
  <si>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99 0 50 0000 0</t>
  </si>
  <si>
    <t>Проведение комплексных кадастровых работ на территории Челябинской области</t>
  </si>
  <si>
    <t>Оказание поддержки садоводческим некоммерческим товариществам</t>
  </si>
  <si>
    <t>Модернизация  региональных и муниципальных детских школ искусств по видам искусств</t>
  </si>
  <si>
    <t>Финансовая поддержка муниципальных учреждений спортивной подготовки на этапах спортивной специализации, в том числе для приобретения спортивного инвентаря и оборудования</t>
  </si>
  <si>
    <t>14 3 50 00000</t>
  </si>
  <si>
    <t>14 3 50 00430</t>
  </si>
  <si>
    <t>38 0 40 14070</t>
  </si>
  <si>
    <t>38 0 40 S4070</t>
  </si>
  <si>
    <t>38 0 40 00000</t>
  </si>
  <si>
    <t>28 0 40 28130</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</si>
  <si>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 О мерах социальной поддержки детей-сирот и детей, оставшихся без попечения родителей, вознаграждении, причитающемся приемному родителю, и социальных гарантиях приемной семье"</t>
  </si>
  <si>
    <t>Осуществление переданных полномочий Российской Федерации на государственную регистрацию актов гражданского состояния</t>
  </si>
  <si>
    <t>01 5 50 00000</t>
  </si>
  <si>
    <t>Предоставление молодым семьям - участникам подпрограммы социальных выплат на приобретение (строительство) жилья</t>
  </si>
  <si>
    <t>14 3 20 00400</t>
  </si>
  <si>
    <t>Ремонт объектов спорта</t>
  </si>
  <si>
    <t>Организация работы управления социальной защиты населения муниципальных образований</t>
  </si>
  <si>
    <t>14 3 07 00200</t>
  </si>
  <si>
    <t>Ю.А. Рамих</t>
  </si>
  <si>
    <t xml:space="preserve">Субсидия муниципальному унитарному предприятию "Копейское пассажирское автопредприятие" на возмещение затрат  в связи с оказанием услуг по перевозке пассажиров городским автомобильным пассажирским транспортом общего пользования по регулируемым тарифам </t>
  </si>
  <si>
    <t>Предоставление субсидии муниципальному унитарному предприятию "Копейское пассажирское автопредприятие" на возмещение затрат, связанных с осуществлением мер социальной поддержки отдельных категорий граждан по проезду на территории Копейского городского округа</t>
  </si>
  <si>
    <t xml:space="preserve">Субсидия на содержание, развитие и поддержку  автономной некоммерческой организации "Мини-футбольный клуб "Сигма-К" </t>
  </si>
  <si>
    <t>01 5 50 35000</t>
  </si>
  <si>
    <t xml:space="preserve">Предоставление субсидии обществу с ограниченной ответственностью "Карго 74" на возмещение затрат, связанных с осуществлением мер социальной поддержки отдельных категорий граждан при пользовании услугами бани </t>
  </si>
  <si>
    <t>Предоставление субсидии социально ориентированной некоммерческой общественной организации ветеранов (пенсионеров) войны, труда, Вооруженных Сил и правоохранительных органов Копейского городского округа</t>
  </si>
  <si>
    <t>Предоставление субсидий социально ориентированным некоммерческим организациям Челябинскому региональному отделению Общероссийской общественной организации инвалидов "Всероссийское общество глухих", Челябинской областной общественной организации Общероссийской общественной организации "Всероссийское общество инвалидов", Общероссийской общественной организации инвалидов "Всероссийское ордена Трудового Красного Знамени общество слепых"</t>
  </si>
  <si>
    <t>50 0 00 00000</t>
  </si>
  <si>
    <t>99 0 50 51560</t>
  </si>
  <si>
    <t>20 2 04 L5110</t>
  </si>
  <si>
    <t>Ледовый городок</t>
  </si>
  <si>
    <t>50 0 10 ЛГ000</t>
  </si>
  <si>
    <t xml:space="preserve">Строительство зданий для размещения дошкольных образовательных организаций в целях создания дополнительных мест для детей в возрасте от 1,5 до 3 лет </t>
  </si>
  <si>
    <t>14 3 20 00310</t>
  </si>
  <si>
    <t>01 5 07 00000</t>
  </si>
  <si>
    <t>01 5 07 S3010</t>
  </si>
  <si>
    <t>к бюджету Копейского городского округа на 2022 год и плановый период 2023 и 2024 годов</t>
  </si>
  <si>
    <t>ВЕДОМСТВЕННАЯ СТРУКТУРА РАСХОДОВ БЮДЖЕТА КОПЕЙСКОГО ГОРОДСКОГО ОКРУГА НА 2022 ГОД И ПЛАНОВЫЙ ПЕРИОД 2023 и 2024 ГОДОВ</t>
  </si>
  <si>
    <t>2024 год</t>
  </si>
  <si>
    <t>ПРИЛОЖЕНИЕ 3</t>
  </si>
  <si>
    <t>Муниципальная программа "Содействие созданию в Копейском городском округе (исходя из прогнозируемой потребности) новых мест в общеобразовательных организациях Копейского городского округа"</t>
  </si>
  <si>
    <t>03 0 00 00000</t>
  </si>
  <si>
    <t>03 0 40 11020</t>
  </si>
  <si>
    <t>03 0 40 S1020</t>
  </si>
  <si>
    <t>Создание новых мест в общеобразовательных организациях, расположенных на территории Челябинской области, за счет средств областного бюджета</t>
  </si>
  <si>
    <t>46 0 40 06040</t>
  </si>
  <si>
    <t>46 0 10 06180</t>
  </si>
  <si>
    <t>46 0 10 S6180</t>
  </si>
  <si>
    <t>Мероприятия по развитию транспортной инфраструктуры муниципальных образований Челябинской области</t>
  </si>
  <si>
    <t>49 0 10 43140</t>
  </si>
  <si>
    <t>49 0 10 S3140</t>
  </si>
  <si>
    <t>Предупреждение чрезвычайных ситуаций, обусловленных негативным воздействием вод</t>
  </si>
  <si>
    <t>16 0 10 CЭМВ0</t>
  </si>
  <si>
    <t>Система экологического мониторинга воздуха</t>
  </si>
  <si>
    <t>Проведение ремонтных работ, противопожарных и энергосберегающих мероприятий в зданиях муниципальных учреждений дополнительного образования в сфере культуры и искусства</t>
  </si>
  <si>
    <t>05 4 20 S8120</t>
  </si>
  <si>
    <t>Модернизация библиотек в части комплектования книжных фондов библиотек муниципальных образований и государственных общедоступных библиотек</t>
  </si>
  <si>
    <t>05 1 20 L5191</t>
  </si>
  <si>
    <t>Проведение ремонтных работ, противопожарных мероприятий, энергосберегающих мероприятий в зданиях учреждений культуры, находящихся в муниципальной собственности, и приобретение основных средств для муниципальных учреждений</t>
  </si>
  <si>
    <t>05 2 20 S8110</t>
  </si>
  <si>
    <t>05 5 07 00000</t>
  </si>
  <si>
    <t xml:space="preserve">05 5 07 S8110 </t>
  </si>
  <si>
    <t>05 5 07 S8120</t>
  </si>
  <si>
    <t>Программа реализации наказов избирателей депутатам Собрания депутатов Копейского городского округа на 2022 год</t>
  </si>
  <si>
    <t>99 0 50 31700</t>
  </si>
  <si>
    <t>12 0 F5 00000</t>
  </si>
  <si>
    <t>12 0 F5 52430</t>
  </si>
  <si>
    <t>Региональный проект "Чистая вода"</t>
  </si>
  <si>
    <t>Строительство и реконструкция (модернизация) объектов питьевого водоснабжения</t>
  </si>
  <si>
    <t>Субсидия муниципальному унитарному предприятию "Копейское пассажирское автопредприятие" на финансовое обеспечение затрат на уплату первоначального взноса и (или) уплату лизинговых платежей в рамках договора (договоров) финансовой аренды (лизинга)</t>
  </si>
  <si>
    <t>31 0 20 08040</t>
  </si>
  <si>
    <t>Подпрограмма "Профилактика безнадзорности и правонарушений несовершеннолетних"</t>
  </si>
  <si>
    <t>01 6 00 00000</t>
  </si>
  <si>
    <t>01 6 20 00000</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</si>
  <si>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t>
  </si>
  <si>
    <t>03 0 20 00000</t>
  </si>
  <si>
    <t>Организация профильных смен для детей, состоящих на профилактическом учете</t>
  </si>
  <si>
    <t>Приобретение транспортных средств для организации перевозки обучающихся</t>
  </si>
  <si>
    <t xml:space="preserve">46 0 40 06040 </t>
  </si>
  <si>
    <t>31 0 20 08080</t>
  </si>
  <si>
    <t>04 3 50 35000</t>
  </si>
  <si>
    <t>05 2 А1 55131</t>
  </si>
  <si>
    <t>05 2 А1 00000</t>
  </si>
  <si>
    <t>05 3 А1 00000</t>
  </si>
  <si>
    <t>05 3 А1 55900</t>
  </si>
  <si>
    <t>Создание и модернизация муниципальных учреждений культурно-досугового типа в сельской местности, включая обеспечение объектов инфраструктуры ( в том числе строительство, реконструкцию и капитальный ремонт зданий)</t>
  </si>
  <si>
    <t>Техническое оснащение муниципальных музеев</t>
  </si>
  <si>
    <t>Создание новых мест в общеобразовательных организациях, расположенных на территории Челябинской области</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</si>
  <si>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</si>
  <si>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Предоставление субсидий на организацию физкультурно-оздоровительных мероприятий обучающимся ( плавание)</t>
  </si>
  <si>
    <t>Субсидии на возмещение части затрат, связанных с развитием бизнеса</t>
  </si>
  <si>
    <t>21 0 50 31800</t>
  </si>
  <si>
    <t>04 3 07 00000</t>
  </si>
  <si>
    <t>Реализация программ формирования современной городской среды</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</si>
  <si>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</si>
  <si>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Финансовое обеспечение муниципального задания на оказание муниципальных услуг дошкольных образовательных организаций</t>
  </si>
  <si>
    <t>Муниципальная программа "Развитие муниципальной системы образования Копейского городского округа"</t>
  </si>
  <si>
    <t xml:space="preserve">07 </t>
  </si>
  <si>
    <t>Подпрограмма "Формирование здоровьесберегающих условий и безопасных условий организации образовательного процесса"</t>
  </si>
  <si>
    <t>Обеспечение питанием детей из малообеспеченных семей и детей с нарушениями здоровья, обучающихся в муниципальных общеобразовательных организациях</t>
  </si>
  <si>
    <t>Подпрограмма "Обеспечение доступного и качественного общего и дополнительного образования"</t>
  </si>
  <si>
    <t>Финансовое обеспечение муниципального задания на оказание муниципальных услуг общеобразовательных организаций</t>
  </si>
  <si>
    <t>Финансовое обеспечение муниципального задания на оказание муниципальных услуг организаций дополнительного образования детей</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</si>
  <si>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и обеспечение дополнительного образования детей в муниципальных общеобразовательных организациях</t>
  </si>
  <si>
    <t>Финансовое обеспечение общеобразовательных организаций для обучающихся и воспитанников с ограниченными возможностями здоровья</t>
  </si>
  <si>
    <t>Закупка товаров, работ и услуг для государственных (муниципальных) нужд</t>
  </si>
  <si>
    <t>Муниципальная программа "Развитие муниципальной службы Копейского городского округа"</t>
  </si>
  <si>
    <t>Финансовое обеспечение муниципального задания на оказание муниципальных услуг прочих организаций</t>
  </si>
  <si>
    <t>Организация предоставления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t>
  </si>
  <si>
    <t>Подпрограмма "Организация управления подведомственными учреждениями"</t>
  </si>
  <si>
    <t>Расходы на обеспечение функций местного самоуправления</t>
  </si>
  <si>
    <t>Капитальный ремонт, ремонт и содержание автомобильных дорог общего пользования местного значения</t>
  </si>
  <si>
    <t>Компенсация затрат родителей (законных представителей) детей-инвалидов в части организации обучения по основным общеобразовательным программам на дому</t>
  </si>
  <si>
    <t>Компенсация части платы, взимаемой с родителей (законных представителей) за присмотр и уход за детьми в образовательных организациях, реализующих образовательную программу дошкольного образования, расположенных на территории Челябинской области</t>
  </si>
  <si>
    <t>Управление образования администрации Копейского городского округа Челябинской области</t>
  </si>
  <si>
    <t>Организация работы комиссий по делам несовершеннолетних и защите из прав</t>
  </si>
  <si>
    <t>Управление социальной защиты населения администрации Копейского городского округа  Челябинской области</t>
  </si>
  <si>
    <t>207</t>
  </si>
  <si>
    <t>Пенсионное обеспечение</t>
  </si>
  <si>
    <t xml:space="preserve">10 </t>
  </si>
  <si>
    <t xml:space="preserve">Доплата к пенсии за выслугу лет муниципальным служащим, лицам, замещавшим выборные муниципальные должности </t>
  </si>
  <si>
    <t>Социальное обслуживание населения</t>
  </si>
  <si>
    <t>Реализация переданных государственных полномочий по социальному обслуживанию граждан</t>
  </si>
  <si>
    <t>Предоставление мер социальной поддержки "Почетным гражданам города"</t>
  </si>
  <si>
    <t>Реализация иных муниципальных функций в области социальной политики</t>
  </si>
  <si>
    <t>Ежемесячная денежная выплата в соответствии с Законом Челябинской области "О мерах социальной поддержки ветеранов в Челябинской области"</t>
  </si>
  <si>
    <t>Реализация энергосервисного контракта</t>
  </si>
  <si>
    <t>Подпрограмма "Содержание и техническое обслуживание сетей наружного освещения"</t>
  </si>
  <si>
    <t>Региональный проект "Социальная активность"</t>
  </si>
  <si>
    <t>Муниципальная программа "Обеспечение беспрепятственного доступа инвалидов и других маломобильных групп населения к жилым и общественным зданиям, объектам социальной и транспортной инфраструктуры на территории Копейского городского округа"</t>
  </si>
  <si>
    <t xml:space="preserve">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 </t>
  </si>
  <si>
    <t>Региональный проект "Формирование комфортной городской среды"</t>
  </si>
  <si>
    <t>Ведомственная целевая программа "Осуществление функций "Застройщика" и "Технического заказчика" по объектам капитального строительства, капитального и (или) текущего ремонта, а также реконструкции государственной и (или) муниципальной собственности Копейского городского округа, капитальное строительство, капитальный ремонт, реконструкция или текущий ремонт, который осуществляется с привлечением бюджетных средств"</t>
  </si>
  <si>
    <t>Строительство зданий для размещения дошкольных образовательных организаций в целях создания дополнительных мест для детей в возрасте от 1,5 до 3 лет за счет средств областного бюджета</t>
  </si>
  <si>
    <t>Обеспечение мероприятий по переселению граждан из аварийного жилищного фонда за счет средств местного бюджета</t>
  </si>
  <si>
    <t>Ежемесячная денежная выплата в соответствии с Законом Челябинской области "О мерах социальной поддержки жертв политических репрессий в Челябинской области"</t>
  </si>
  <si>
    <t>Ежемесячная денежная выплата в соответствии с Законом Челябинской области "О звании "Ветеран труда Челябинской области"</t>
  </si>
  <si>
    <t>Проведение ремонтных работ по замене оконных блоков в муниципальных общеобразовательных организациях</t>
  </si>
  <si>
    <t>Выплата областного единовременного пособия при рождении ребенка в соответствии с Законом Челябинской области "Об областном единовременном пособии при рождении ребенка"</t>
  </si>
  <si>
    <t>Ежемесячная денежная выплата на оплату жилья и коммунальных услуг многодетной семье в соответствии с Законом Челябинской области "О статусе и дополнительных мерах социальной поддержки многодетной семьи в Челябинской области"</t>
  </si>
  <si>
    <t>Предоставление гражданам субсидий на оплату жилого помещения и коммунальных услуг</t>
  </si>
  <si>
    <t>Администрация Копейского городского округа Челябинской  области</t>
  </si>
  <si>
    <t>Реализация полномочий Российской Федерации по осуществлению ежегодной денежной выплаты лицам, награжденным нагрудным знаком "Почетный донор России"</t>
  </si>
  <si>
    <t>Реализация полномочий Российской Федерации на оплату жилищно-коммунальных услуг отдельным категориям граждан</t>
  </si>
  <si>
    <t>Другие вопросы в области социальной политики</t>
  </si>
  <si>
    <t>Подпрограмма "Социальная поддержка семьи и детства"</t>
  </si>
  <si>
    <t>Подпрограмма "Реабилитация инвалидов, маломобильных категорий населения"</t>
  </si>
  <si>
    <t>Организация и осуществление деятельности по опеке и попечительству</t>
  </si>
  <si>
    <t>Субсидии юридическим лицам (за исключением субсидий муниципальным учреждениям), индивидуальным предпринимателям, физическим лицам</t>
  </si>
  <si>
    <t>ВСЕГО РАСХОДОВ</t>
  </si>
  <si>
    <t>Ведомство</t>
  </si>
  <si>
    <t>Раздел</t>
  </si>
  <si>
    <t>Подраздел</t>
  </si>
  <si>
    <t>Целевая статья</t>
  </si>
  <si>
    <t>Группа вида расходов</t>
  </si>
  <si>
    <t xml:space="preserve"> </t>
  </si>
  <si>
    <t>Электроэнергия, потребленная на уличное освещение</t>
  </si>
  <si>
    <t>Муниципальная программа "Развитие системы социальной защиты населения Копейского городского округа"</t>
  </si>
  <si>
    <t>Капитальные вложения в объекты государственной (муниципальной) собственности</t>
  </si>
  <si>
    <t>Уплата налога на имущество организаций, земельного и транспортного налогов</t>
  </si>
  <si>
    <t>Муниципальная программа "Обеспечение общественного порядка и противодействие преступности в Копейском городском округе"</t>
  </si>
  <si>
    <t>Субсидии из бюджета городского округа автономной некоммерческой организации "Редакция газеты "Копейский рабочий"</t>
  </si>
  <si>
    <t>Обеспечение мероприятий по переселению граждан из аварийного жилищного фонда за счет средств Фонда содействия реформированию жилищно-коммунального хозяйства</t>
  </si>
  <si>
    <t>Городская служба заказчика</t>
  </si>
  <si>
    <t>Проведение капитального ремонта зданий и сооружений муниципальных организаций дошкольного образования</t>
  </si>
  <si>
    <t>Региональный  проект «Финансовая  поддержка семей при рождении детей»</t>
  </si>
  <si>
    <t>Региональный проект "Современная школа"</t>
  </si>
  <si>
    <t>Дополнительное образование детей</t>
  </si>
  <si>
    <t>Спорт высших достижений</t>
  </si>
  <si>
    <t xml:space="preserve">Осуществление полномочий Российской Федерации по составлению (изменению) списков кандидатов в присяжные заседатели федеральных судов общей юрисдикции в Российской Федерации </t>
  </si>
  <si>
    <t>Судебная система</t>
  </si>
  <si>
    <t>Муниципальная программа "Обеспечение общественного порядка и противодействие преступности в Копейском городском округе "</t>
  </si>
  <si>
    <t>Меры социальной поддержки в соответствии с Законом Челябинской области "О дополнительных мерах социальной поддержки детей погибших участников Великой Отечественной войны и приравненных к ним лиц" (ежемесячные денежные выплаты и возмещение расходов, связанных с проездом к местам захоронения)</t>
  </si>
  <si>
    <t>Создание административных комиссий и определение перечня должностных лиц, уполномоченных составлять протоколы об административных правонарушениях,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 уполномоченных составлять протоколы об административных правонарушениях, предусмотренных Законом Челябинской области "Об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</si>
  <si>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2022 год</t>
  </si>
  <si>
    <t>Региональный проект "Обеспечение устойчивого сокращения непригодного для проживания жилищного фонда"</t>
  </si>
  <si>
    <t>Региональный проект "Содействие занятости женщин - создание условий дошкольного образования для детей в возрасте до трех лет"</t>
  </si>
  <si>
    <t>Региональный проект "Культурная среда"</t>
  </si>
  <si>
    <t>Строительство, модернизация, реконструкция и капитальный ремонт объектов систем водоснабжения, водоотведения и очистки сточных вод, а также очистных сооружений канализации</t>
  </si>
  <si>
    <t>Привлечение детей из малообеспеченных, неблагополучных семей, а также семей, оказавшихся в трудной жизненной ситуации, в расположенные на территории Челябинской области муниципальные образовательные организации, реализующие программу дошкольного образования, через предоставление компенсации части родительской платы</t>
  </si>
  <si>
    <t>Устройство контейнерных площадок</t>
  </si>
  <si>
    <t>Региональный  проект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и подготовка спортивного резерва»</t>
  </si>
  <si>
    <t>Организация и проведение мероприятий с детьми и молодежью</t>
  </si>
  <si>
    <t>Подпрограмма "Совершенствование системы управления и контроля за деятельностью муниципальных учреждений в сфере физической культуры и спорта"</t>
  </si>
  <si>
    <t>Подпрограмма "Развитие физкультурно-оздоровительной и спортивно-массовой работы на территории городского округа"</t>
  </si>
  <si>
    <t>Подпрограмма "Поддержка и развитие дошкольного образования"</t>
  </si>
  <si>
    <t>Субсидия на иные цели в общеобразовательных организациях</t>
  </si>
  <si>
    <t>Проведение физкультурно-оздоровительных и спортивных мероприятий</t>
  </si>
  <si>
    <t>Реализация мероприятий по поэтапному внедрению Всероссийского физкультурно-спортивного комплекса "Готов к труду и обороне" (ГТО)</t>
  </si>
  <si>
    <t>Обеспечение подготовки и участие ведущих спортсменов и сборных команд округа в областных, окружных, всероссийских соревнованиях, участие в учебно-тренировочных сборах, оплата турнирных взносов</t>
  </si>
  <si>
    <t>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t>
  </si>
  <si>
    <t>Молодежная политика</t>
  </si>
  <si>
    <t>Подпрограмма "Подготовка образовательных организаций к новому учебному году"</t>
  </si>
  <si>
    <t>Субсидия на иные цели в дошкольных образовательных организациях</t>
  </si>
  <si>
    <t>Муниципальная программа "Чистая вода"</t>
  </si>
  <si>
    <t>Оборудование пунктов проведения экзаменов государственной итоговой аттестации по образовательным программам среднего общего образования</t>
  </si>
  <si>
    <t>Муниципальная программа "Благоустройство городской среды Копейского городского округа"</t>
  </si>
  <si>
    <t>Муниципальная программа "Развитие культуры Копейского городского округа"</t>
  </si>
  <si>
    <t>Муниципальная программа "Организация проведения кадастровых работ для обеспечения постановки на кадастровый учет объектов коммунальной инфраструктуры, расположенных на территории Копейского городского округа, и работ по техническому обследованию объектов теплоснабжения, находящихся в муниципальной собственности Копейского городского округа"</t>
  </si>
  <si>
    <t>00</t>
  </si>
  <si>
    <t>Наименование</t>
  </si>
  <si>
    <t>Собрание депутатов Копейского городского округа Челябинской  области</t>
  </si>
  <si>
    <t>201</t>
  </si>
  <si>
    <t>Общегосударственные вопросы</t>
  </si>
  <si>
    <t>Компенсация расходов на уплату взноса на капитальный ремонт общего имущества в многоквартирном доме в соответствии с Законом Челябинской области "О дополнительных мерах социальной поддержки отдельных категорий граждан в Челябинской области"</t>
  </si>
  <si>
    <t>Функционирование законодательных (представительных) органов государственной власти и представительных органов муниципальных образований</t>
  </si>
  <si>
    <t>Непрограммные направления деятельности</t>
  </si>
  <si>
    <t>Расходы общегосударственного характера</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</si>
  <si>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</si>
  <si>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t>
  </si>
  <si>
    <t>03</t>
  </si>
  <si>
    <t>100</t>
  </si>
  <si>
    <t>Закупка товаров, работ и услуг для обеспечения государственных (муниципальных) нужд</t>
  </si>
  <si>
    <t>Иные бюджетные ассигнования</t>
  </si>
  <si>
    <t>200</t>
  </si>
  <si>
    <t>800</t>
  </si>
  <si>
    <t>Председатель представительного органа муниципального образования</t>
  </si>
  <si>
    <t>Финансовое обеспечение выполнения функций органами местного самоуправления</t>
  </si>
  <si>
    <t>Депутаты (члены) представительного органа муниципального образования</t>
  </si>
  <si>
    <t>13</t>
  </si>
  <si>
    <t>Закупка товаров, работ, услуг для обеспечения государственных (муниципальных) нужд</t>
  </si>
  <si>
    <t>Другие общегосударственные вопросы</t>
  </si>
  <si>
    <t>Выполнение других обязательств государства</t>
  </si>
  <si>
    <t>07</t>
  </si>
  <si>
    <t>05</t>
  </si>
  <si>
    <t>Образование</t>
  </si>
  <si>
    <t>Профессиональная подготовка, переподготовка и повышение квалификации</t>
  </si>
  <si>
    <t>Контрольно-счетная палата Копейского городского округа Челябинской  области</t>
  </si>
  <si>
    <t>203</t>
  </si>
  <si>
    <t>06</t>
  </si>
  <si>
    <t>Обеспечение деятельности финансовых, налоговых и таможенных органов и органов финансового (финансово-бюджетного) надзора</t>
  </si>
  <si>
    <t xml:space="preserve">Руководитель контрольно-счетной палаты и его заместители </t>
  </si>
  <si>
    <t>205</t>
  </si>
  <si>
    <t>Управление по имуществу и земельным отношениям администрации Копейского городского округа Челябинской  области</t>
  </si>
  <si>
    <t>Финансовое управление администрации Копейского городского округа Челябинской  области</t>
  </si>
  <si>
    <t>206</t>
  </si>
  <si>
    <t>Оценка недвижимости, признание прав и регулирование отношений по муниципальной собственности</t>
  </si>
  <si>
    <t>Национальная экономика</t>
  </si>
  <si>
    <t>04</t>
  </si>
  <si>
    <t>Другие вопросы в области национальной экономики</t>
  </si>
  <si>
    <t>12</t>
  </si>
  <si>
    <t>Охрана семьи и детства</t>
  </si>
  <si>
    <t>10</t>
  </si>
  <si>
    <t>Социальная политика</t>
  </si>
  <si>
    <t>400</t>
  </si>
  <si>
    <t>211</t>
  </si>
  <si>
    <t>Функционирование высшего должностного лица субъекта Российской Федерации и муниципального образования</t>
  </si>
  <si>
    <t>02</t>
  </si>
  <si>
    <t>Глава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</si>
  <si>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</si>
  <si>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Резервные фонды</t>
  </si>
  <si>
    <t>Транспорт</t>
  </si>
  <si>
    <t>08</t>
  </si>
  <si>
    <t>Жилищно-коммунальное хозяйство</t>
  </si>
  <si>
    <t>Коммунальное хозяйство</t>
  </si>
  <si>
    <t>Благоустройство</t>
  </si>
  <si>
    <t>Организация оплачиваемых общественных работ для граждан, ищущих работу и безработных граждан; временных работ для несовершеннолетних граждан в возрасте от 14 до 18 лет и на создание рабочих мест для занятых на общественных и временных работах на территории Копейского городского округа</t>
  </si>
  <si>
    <t>Другие вопросы в области образования</t>
  </si>
  <si>
    <t>09</t>
  </si>
  <si>
    <t>Муниципальная программа" Молодежь Копейска"</t>
  </si>
  <si>
    <t>Социальное обеспечение и иные выплаты населению</t>
  </si>
  <si>
    <t>300</t>
  </si>
  <si>
    <t>Строительство (приобретение) жилых помещений для осуществления мероприятий по переселению граждан из жилищного фонда, признанного непригодным для проживания</t>
  </si>
  <si>
    <t>Выполнение публичных обязательств перед физическим лицом, подлежащих исполнению в денежной форме</t>
  </si>
  <si>
    <t>Мероприятия по понижению воды в карьере шахты "Красная Горнячка"</t>
  </si>
  <si>
    <t>Предоставление субсидий бюджетным, автономным учреждениям и иным некоммерческим организациям</t>
  </si>
  <si>
    <t>600</t>
  </si>
  <si>
    <t>Подпрограмма" Развитие системы поддержки одаренных детей и талантливой молодежи"</t>
  </si>
  <si>
    <t>Другие вопросы в области жилищно-коммунального хозяйства</t>
  </si>
  <si>
    <t>Национальная безопасность и правоохранительная деятельность</t>
  </si>
  <si>
    <t>Органы юстиции</t>
  </si>
  <si>
    <t>Комплектование, учет, использование и хранение архивных документов, отнесенных к государственной собственности Челябинской области</t>
  </si>
  <si>
    <t>Общеэкономические вопросы</t>
  </si>
  <si>
    <t>Реализация переданных государственных полномочий в области охраны труда</t>
  </si>
  <si>
    <t>Муниципальная программа "Развитие субъектов малого и среднего предпринимательства в Копейском городском округе Челябинской области"</t>
  </si>
  <si>
    <t>Мероприятия по предупреждению и ликвидации последствий чрезвычайных ситуаций и стихийных бедствий</t>
  </si>
  <si>
    <t xml:space="preserve">03 </t>
  </si>
  <si>
    <t>Обеспечение деятельности (оказание услуг) подведомственных казенных учреждений</t>
  </si>
  <si>
    <t>Дорожное хозяйство (дорожные фонды)</t>
  </si>
  <si>
    <t>Жилищное хозяйство</t>
  </si>
  <si>
    <t>Техническое обслуживание и содержание сетей наружного освещения</t>
  </si>
  <si>
    <t>Муниципальная программа "Охрана окружающей среды Копейского городского округа"</t>
  </si>
  <si>
    <t>Капитальные вложения в объекты муниципальной собственности</t>
  </si>
  <si>
    <t>Субсидии бюджетным и автономным учреждениям на иные цели</t>
  </si>
  <si>
    <t>Финансовое обеспечение муниципального задания на оказание муниципальных услуг (выполнение работ)</t>
  </si>
  <si>
    <t>Социальное обеспечение населения</t>
  </si>
  <si>
    <t>Осуществление мер социальной поддержки граждан, работающих и проживающих в сельских населенных пунктах и рабочих поселках Челябинской области</t>
  </si>
  <si>
    <t>Иные расходы на реализацию отраслевых мероприятий</t>
  </si>
  <si>
    <t>Управление физической культуры, спорта и туризма администрации Копейского городского округа Челябинской  области</t>
  </si>
  <si>
    <t>212</t>
  </si>
  <si>
    <t>Общее образование</t>
  </si>
  <si>
    <t>Физическая культура и спорт</t>
  </si>
  <si>
    <t>11</t>
  </si>
  <si>
    <t>Массовый спорт</t>
  </si>
  <si>
    <t xml:space="preserve">11 </t>
  </si>
  <si>
    <t>Другие вопросы в области физической культуры и спорта</t>
  </si>
  <si>
    <t>Муниципальная программа "Развитие физической культуры и спорта в Копейском городском округе"</t>
  </si>
  <si>
    <t>Подпрограмма "Развитие массового спорта и спорта высших достижений"</t>
  </si>
  <si>
    <t>Муниципальная программа "Развитие информационного общества  в Копейском городском округе"</t>
  </si>
  <si>
    <t>Управление культуры администрации Копейского городского округа Челябинской области</t>
  </si>
  <si>
    <t>209</t>
  </si>
  <si>
    <t>Подпрограмма "Дополнительное образование. Поддержка одаренных учащихся"</t>
  </si>
  <si>
    <t>Культура, кинематография</t>
  </si>
  <si>
    <t>Культура</t>
  </si>
  <si>
    <t>Муниципальная программа "Социальная поддержка населения Копейского городского округа"</t>
  </si>
  <si>
    <t>Подпрограмма "Повышение качества жизни населения Копейского городского округа"</t>
  </si>
  <si>
    <t>Подпрограмма "Библиотечное обслуживание. Создание единого информационного пространства"</t>
  </si>
  <si>
    <t>Подпрограмма "Развитие народного художественного творчества"</t>
  </si>
  <si>
    <t>Подпрограмма "Музейное обслуживание населения"</t>
  </si>
  <si>
    <t>Другие вопросы в области культуры, кинематографии</t>
  </si>
  <si>
    <t>Подпрограмма "Обеспечение деятельности учреждений"</t>
  </si>
  <si>
    <t>Расходы на обеспечение функций органов местного самоуправления</t>
  </si>
  <si>
    <t>Дошкольное образование</t>
  </si>
  <si>
    <t>Муниципальная программа "Поддержка и развитие дошкольного образования Копейского городского округа"</t>
  </si>
  <si>
    <t>Подпрограмма "Обеспечение доступного качественного дошкольного образования"</t>
  </si>
  <si>
    <t>Муниципальная программа "Управление земельными ресурсами и регулирование земельных отношений в муниципальном образовании "Копейский городской округ"</t>
  </si>
  <si>
    <t>Подпрограмма "Управление земельными ресурсами и регулирование земельных отношений на территории муниципального образования "Копейский городской округ"</t>
  </si>
  <si>
    <t xml:space="preserve">Иные расходы на реализацию отраслевых мероприятий </t>
  </si>
  <si>
    <t>Муниципальная программа "Энергосбережение и повышение энергетической эффективности в Копейском городском округе"</t>
  </si>
  <si>
    <t xml:space="preserve">Ведомственная целевая программа "Организация и осуществление мероприятий по гражданской обороне, защите населения и территории от чрезвычайных ситуаций природного и техногенного характера" </t>
  </si>
  <si>
    <t>Очистка территории округа от захламления и проведение субботников</t>
  </si>
  <si>
    <t>Строительство газопроводов и газовых сетей</t>
  </si>
  <si>
    <t>тыс. рублей</t>
  </si>
  <si>
    <t xml:space="preserve">Предоставление субсидий на организацию оплачиваемых временных работ для несовершеннолетних граждан в возрасте от 14 до 18 лет и на создание рабочих мест для занятых на временных работах на территории Копейского городского округа </t>
  </si>
  <si>
    <t>Компенсация расходов на оплату жилых помещений и коммунальных услуг в соответствии с Законом Челябинской области «О дополнительных мерах социальной поддержки отдельных категорий граждан в Челябинской области»</t>
  </si>
  <si>
    <t>Компенсационные выплаты за пользование услугами связи в соответствии с Законом Челябинской области «О дополнительных мерах социальной поддержки отдельных категорий граждан в Челябинской области»</t>
  </si>
  <si>
    <t>Компенсация расходов на уплату взноса на капитальный ремонт общего имущества в многоквартирном доме в соответствии с Законом Челябинской области «О дополнительных мерах социальной поддержки отдельных категорий граждан в Челябинской области»</t>
  </si>
  <si>
    <t>Возмещение стоимости услуг по погребению и выплата социального пособия на погребение в соответствии с Законом Челябинской области "О возмещении стоимости услуг по погребению и выплате социального пособия на погребение"</t>
  </si>
  <si>
    <t>Пособие на ребенка в соответствии с Законом Челябинской области «О пособии на ребенка»</t>
  </si>
  <si>
    <t>Содержание ребенка в семье опекуна и приемной семье, а также вознаграждение, причитающееся приемному родителю, в соответствии с Законом Челябинской области «О мерах социальной поддержки детей-сирот и детей, оставшихся без попечения родителей, вознаграждении, причитающемся приемному родителю, и социальных гарантиях приемной семье»</t>
  </si>
  <si>
    <t>Социальная поддержка детей-сирот и детей, оставшихся без попечения родителей, находящихся в муниципальных организациях для детей-сирот и детей, оставшихся без попечения родителей</t>
  </si>
  <si>
    <t>Финансовое обеспечение муниципального задания на оказание муниципальных услуг(выполнение работ)</t>
  </si>
  <si>
    <t>Подпрограмма "Поддержка и развитие дошкольного образования в Копейском городском округе"</t>
  </si>
  <si>
    <t>Субсидия на иные цели в организациях дополнительного образования</t>
  </si>
  <si>
    <t>Субсидия на иные цели для обучающихся и воспитанников с ограниченными возможностями здоровья</t>
  </si>
  <si>
    <t>Ведомственная  целевая программа "Обеспечение выполнения функций муниципального заказчика по вопросам городского хозяйства"</t>
  </si>
  <si>
    <t>Муниципальная программа "Переселение граждан из аварийного жилищного фонда Копейского городского округа"</t>
  </si>
  <si>
    <t>Подпрограмма "Обеспечение комплексной безопасности образовательных организаций"</t>
  </si>
  <si>
    <t>Обеспечение молоком (молочной продукцией) обучающихся по образовательным программам начального общего образования в муниципальных общеобразовательных организациях</t>
  </si>
  <si>
    <t xml:space="preserve">Государственная программа Челябинской области "Развитие социальной защиты населения в Челябинской области" </t>
  </si>
  <si>
    <t>Подпрограмма "Развитие инфраструктуры муниципальных образовательных организаций "</t>
  </si>
  <si>
    <t>Совершенствование спортивной инфраструктуры и материально-технической базы для занятий физической культурой и спортом</t>
  </si>
  <si>
    <t xml:space="preserve">Организация отдыха детей в каникулярное время </t>
  </si>
  <si>
    <t>Строительство и реконструкция автомобильных дорог общего пользования местного значения</t>
  </si>
  <si>
    <t>Капитальные вложения в объекты физической культуры и спорта</t>
  </si>
  <si>
    <t>Начальник финансового управления администрации Копейского городского округа</t>
  </si>
  <si>
    <t>Муниципальная программа "Выполнение функций по управлению, владению, пользованию и распоряжению муниципальной собственностью в Копейском городском округе"</t>
  </si>
  <si>
    <t>Подпрограмма "Проведение комплексных кадастровых работ на территории муниципального образования "Копейский городской округ"</t>
  </si>
  <si>
    <t>2023 год</t>
  </si>
  <si>
    <t>Муниципальная программа "Оказание молодым семьям государственной поддержки для улучшения жилищных условий в Копейском городском округе"</t>
  </si>
  <si>
    <t>Муниципальная программа "Переселение граждан из жилищного фонда, признанного непригодным для проживания в Копейском городском округе"</t>
  </si>
  <si>
    <t>Гражданская оборона</t>
  </si>
  <si>
    <t>Защита населения и территории от чрезвычайных ситуаций природного и техногенного характера, пожарная безопасность</t>
  </si>
  <si>
    <t>Муниципальная программа "Обеспечение безопасности жизнедеятельности населения на территории Копейского городского округа"</t>
  </si>
  <si>
    <t>Подпрограмма "Обеспечение пожарной безопасности на территории Копейского городского округа"</t>
  </si>
  <si>
    <t>Мероприятия по обеспечению пожарной безопасности</t>
  </si>
  <si>
    <t>Подпрограмма "Обеспечение безопасности людей на водных объектах округа"</t>
  </si>
  <si>
    <t>Мероприятия по обеспечению безопасности на водных объектах</t>
  </si>
  <si>
    <t>Подпрограмма "Развитие единой дежурной диспетчерской службы округа"</t>
  </si>
  <si>
    <t xml:space="preserve">Развитие единой дежурной диспетчерской службы </t>
  </si>
  <si>
    <t>Муниципальная программа "Развитие дорожного хозяйства Копейского городского округа"</t>
  </si>
  <si>
    <t xml:space="preserve">Содержание улично-дорожной сети </t>
  </si>
  <si>
    <t>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t>
  </si>
  <si>
    <t>Муниципальная программа "Снос зданий, строений, сооружений  на территории Копейского городского округа"</t>
  </si>
  <si>
    <t>Мероприятия по содержанию городского пляжа</t>
  </si>
  <si>
    <t>Мероприятия по понижению уровня воды озера Синеглазово</t>
  </si>
  <si>
    <t>Модернизация, реконструкция, капитальный ремонт и строительство котельных, систем водоснабжения, водоотведения, систем электроснабжения, теплоснабжения, включая центральные тепловые пункты, в том числе проектно-изыскательские работы, капитальный ремонт газовых систем</t>
  </si>
  <si>
    <t>Подпрограмма "Энергосбережение Копейского городского округа Челябинской области"</t>
  </si>
  <si>
    <t>Санитарная и формовочная опиловка зеленых насаждений</t>
  </si>
  <si>
    <t>Муниципальная программа "Модернизация объектов коммунальной инфраструктуры"</t>
  </si>
  <si>
    <t>Демонтаж некапитальных объектов</t>
  </si>
  <si>
    <t>Демонтаж капитальных объектов</t>
  </si>
  <si>
    <t>Муниципальная программа "Повышение уровня внешнего благоустройства Копейского городского округа"</t>
  </si>
  <si>
    <t>Организация отлова животных без владельцев</t>
  </si>
  <si>
    <t>Содержание "Вечного огня"</t>
  </si>
  <si>
    <t>Содержание фонтанов</t>
  </si>
  <si>
    <t>Устройство цветников на землях общего пользования</t>
  </si>
  <si>
    <t>Ведомственная целевая программа "Обеспечение выполнения работ по содержанию объектов и сооружений благоустройства, содержание мест захоронений на территории Копейского городского округа"</t>
  </si>
  <si>
    <t>51 0 40 14060</t>
  </si>
  <si>
    <t>51 0 40 S4060</t>
  </si>
  <si>
    <t>Подготовка документации по планировке территории для размещения объектов капитального строительства</t>
  </si>
  <si>
    <t>01 0 00 00000</t>
  </si>
  <si>
    <t>01 7 00 00000</t>
  </si>
  <si>
    <t>01 7 99 00000</t>
  </si>
  <si>
    <t>01 7 89 00000</t>
  </si>
  <si>
    <t>40 0 00 00000</t>
  </si>
  <si>
    <t>40 0 07 00000</t>
  </si>
  <si>
    <t>02 1 20 00000</t>
  </si>
  <si>
    <t>01 2 07 00000</t>
  </si>
  <si>
    <t>05 0 00 00000</t>
  </si>
  <si>
    <t>05 4 00 00000</t>
  </si>
  <si>
    <t>05 4 10 00000</t>
  </si>
  <si>
    <t>05 4 20 00000</t>
  </si>
  <si>
    <t>05 4 А1 00000</t>
  </si>
  <si>
    <t>05 4 A1 5519E</t>
  </si>
  <si>
    <t>01 3 07 00000</t>
  </si>
  <si>
    <t>18 0 00 00000</t>
  </si>
  <si>
    <t>18 0 04 00000</t>
  </si>
  <si>
    <t>14 0 00 00000</t>
  </si>
  <si>
    <t>14 1 00 00000</t>
  </si>
  <si>
    <t>14 1 10 00000</t>
  </si>
  <si>
    <t>14 3 00 00000</t>
  </si>
  <si>
    <t>14 3 20 00000</t>
  </si>
  <si>
    <t>14 3 20 S0045</t>
  </si>
  <si>
    <t>14 3 20 00200</t>
  </si>
  <si>
    <t>14 3 20 S0048</t>
  </si>
  <si>
    <t>14 3 Р5 00000</t>
  </si>
  <si>
    <t>14 3 Р5 50810</t>
  </si>
  <si>
    <t>14 2 00 00000</t>
  </si>
  <si>
    <t>14 2 04 00000</t>
  </si>
  <si>
    <t>14 2 04 20400</t>
  </si>
  <si>
    <t>14 3 07 00000</t>
  </si>
  <si>
    <t>14 3 07 00100</t>
  </si>
  <si>
    <t>14 3 07 00110</t>
  </si>
  <si>
    <t>01 5 00 00000</t>
  </si>
  <si>
    <t>01 5 20 00000</t>
  </si>
  <si>
    <t>01 5 20 42000</t>
  </si>
  <si>
    <t>02 0 00 00000</t>
  </si>
  <si>
    <t>02 1 00 00000</t>
  </si>
  <si>
    <t>02 1 07 00000</t>
  </si>
  <si>
    <t>02 1 20 S4080</t>
  </si>
  <si>
    <t>02 2 00 00000</t>
  </si>
  <si>
    <t>02 2 10 00000</t>
  </si>
  <si>
    <t>02 2 10 04010</t>
  </si>
  <si>
    <t>02 2 10 42000</t>
  </si>
  <si>
    <t>01 1 00 00000</t>
  </si>
  <si>
    <t>01 1 E1 00000</t>
  </si>
  <si>
    <t>01 1 E1 S3050</t>
  </si>
  <si>
    <t>01 3 00 00000</t>
  </si>
  <si>
    <t>01 3 20 00000</t>
  </si>
  <si>
    <t>01 3 20 S3330</t>
  </si>
  <si>
    <t>01 5 10 00000</t>
  </si>
  <si>
    <t>01 5 10 42100</t>
  </si>
  <si>
    <t>01 5 10 S3030</t>
  </si>
  <si>
    <t>01 5 10 S3300</t>
  </si>
  <si>
    <t>01 5 20 42100</t>
  </si>
  <si>
    <t>01 5 20 43300</t>
  </si>
  <si>
    <t>01 7 10 00000</t>
  </si>
  <si>
    <t>01 7 10 03090</t>
  </si>
  <si>
    <t>01 7 10 03120</t>
  </si>
  <si>
    <t>01 7 10 42100</t>
  </si>
  <si>
    <t>01 7 10 43300</t>
  </si>
  <si>
    <t>01 7 E1 00000</t>
  </si>
  <si>
    <t>01 5 20 42300</t>
  </si>
  <si>
    <t>01 7 10 42300</t>
  </si>
  <si>
    <t>13 0 00 00000</t>
  </si>
  <si>
    <t>13 0 50 00000</t>
  </si>
  <si>
    <t>13 0 50 32000</t>
  </si>
  <si>
    <t>01 2 00 00000</t>
  </si>
  <si>
    <t>01 4 00 00000</t>
  </si>
  <si>
    <t>01 4 07 00000</t>
  </si>
  <si>
    <t>01 8 00 0000 0</t>
  </si>
  <si>
    <t>01 8 04 00000</t>
  </si>
  <si>
    <t>01 8 04 20400</t>
  </si>
  <si>
    <t>01 8 89 00000</t>
  </si>
  <si>
    <t>01 8 89 20400</t>
  </si>
  <si>
    <t>13 0 07 00000</t>
  </si>
  <si>
    <t>01 7 95 00000</t>
  </si>
  <si>
    <t>01 7 95 28380</t>
  </si>
  <si>
    <t>01 7 07 00000</t>
  </si>
  <si>
    <t>01 7 07 03020</t>
  </si>
  <si>
    <t>02 1 20 S4060</t>
  </si>
  <si>
    <t>02 2 20 00000</t>
  </si>
  <si>
    <t>02 2 20 04050</t>
  </si>
  <si>
    <t>10 0 00 00000</t>
  </si>
  <si>
    <t>10 0 20 00000</t>
  </si>
  <si>
    <t>13 0 20 00000</t>
  </si>
  <si>
    <t>04 0 00 00000</t>
  </si>
  <si>
    <t>04 1 00 00000</t>
  </si>
  <si>
    <t>04 1 20 00000</t>
  </si>
  <si>
    <t>04 2 00 00000</t>
  </si>
  <si>
    <t>04 2 20 00000</t>
  </si>
  <si>
    <t>04 3 00 00000</t>
  </si>
  <si>
    <t>04 3 20 00000</t>
  </si>
  <si>
    <t>05 1 00 00000</t>
  </si>
  <si>
    <t>05 1 10 00000</t>
  </si>
  <si>
    <t xml:space="preserve">05 1 20 00000 </t>
  </si>
  <si>
    <t>05 2 00 00000</t>
  </si>
  <si>
    <t>05 2 10 00000</t>
  </si>
  <si>
    <t>05 2 20 00000</t>
  </si>
  <si>
    <t>05 3 00 00000</t>
  </si>
  <si>
    <t>05 3 10 00000</t>
  </si>
  <si>
    <t xml:space="preserve">05 3 20 00000 </t>
  </si>
  <si>
    <t>05 5 00 00000</t>
  </si>
  <si>
    <t>05 5 04 00000</t>
  </si>
  <si>
    <t>05 5 04 20400</t>
  </si>
  <si>
    <t>05 5 89 00000</t>
  </si>
  <si>
    <t>05 5 89 20400</t>
  </si>
  <si>
    <t>05 5 99 00000</t>
  </si>
  <si>
    <t>04 1 50 00000</t>
  </si>
  <si>
    <t>04 1 50 33000</t>
  </si>
  <si>
    <t>04 1 50 74000</t>
  </si>
  <si>
    <t>04 1 06 00000</t>
  </si>
  <si>
    <t>04 1 06 49100</t>
  </si>
  <si>
    <t>04 1 95 00000</t>
  </si>
  <si>
    <t>04 1 95 49100</t>
  </si>
  <si>
    <t>31 0 00 00000</t>
  </si>
  <si>
    <t>31 0 10 00000</t>
  </si>
  <si>
    <t>31 0 10 28000</t>
  </si>
  <si>
    <t>31 0 20 00000</t>
  </si>
  <si>
    <t>31 0 89 00000</t>
  </si>
  <si>
    <t>31 0 89 28000</t>
  </si>
  <si>
    <t>31 0 99 00000</t>
  </si>
  <si>
    <t>31 0 99 28000</t>
  </si>
  <si>
    <t>04 1 95 75000</t>
  </si>
  <si>
    <t>31 0 06 00000</t>
  </si>
  <si>
    <t>31 0 06 28300</t>
  </si>
  <si>
    <t>31 0 06 28310</t>
  </si>
  <si>
    <t>31 0 06 28320</t>
  </si>
  <si>
    <t>31 0 06 28330</t>
  </si>
  <si>
    <t>31 0 06 28340</t>
  </si>
  <si>
    <t>31 0 06 28350</t>
  </si>
  <si>
    <t>31 0 06 28370</t>
  </si>
  <si>
    <t>31 0 06 28380</t>
  </si>
  <si>
    <t>31 0 06 28390</t>
  </si>
  <si>
    <t>31 0 06 28410</t>
  </si>
  <si>
    <t>31 0 06 52200</t>
  </si>
  <si>
    <t>31 0 06 52500</t>
  </si>
  <si>
    <t>31 0 95 00000</t>
  </si>
  <si>
    <t>31 0 95 28300</t>
  </si>
  <si>
    <t>31 0 95 28310</t>
  </si>
  <si>
    <t>31 0 95 28320</t>
  </si>
  <si>
    <t>31 0 95 28340</t>
  </si>
  <si>
    <t>31 0 95 28350</t>
  </si>
  <si>
    <t>31 0 95 28380</t>
  </si>
  <si>
    <t>31 0 95 28390</t>
  </si>
  <si>
    <t>31 0 95 28410</t>
  </si>
  <si>
    <t>31 0 95 52200</t>
  </si>
  <si>
    <t>31 0 06 28140</t>
  </si>
  <si>
    <t>31 0 06 28190</t>
  </si>
  <si>
    <t>31 0 06 28220</t>
  </si>
  <si>
    <t>31 0 10 28100</t>
  </si>
  <si>
    <t>31 0 95 28190</t>
  </si>
  <si>
    <t>31 0 95 28220</t>
  </si>
  <si>
    <t>31 0 P1 00000</t>
  </si>
  <si>
    <t>31 0 P1 28180</t>
  </si>
  <si>
    <t>04 1 00 0000,0</t>
  </si>
  <si>
    <t>04 1 04 00000</t>
  </si>
  <si>
    <t>04 1 04 20400</t>
  </si>
  <si>
    <t>04 1 50 34000</t>
  </si>
  <si>
    <t>04 1 95 72000</t>
  </si>
  <si>
    <t>04 2 06 00000</t>
  </si>
  <si>
    <t>04 3 06 00000</t>
  </si>
  <si>
    <t>04 3 50 00000</t>
  </si>
  <si>
    <t>31 0 04 00000</t>
  </si>
  <si>
    <t>31 0 04 20400</t>
  </si>
  <si>
    <t>31 0 04 28080</t>
  </si>
  <si>
    <t>31 0 04 28110</t>
  </si>
  <si>
    <t>31 0 04 28350</t>
  </si>
  <si>
    <t>31 0 04 28370</t>
  </si>
  <si>
    <t>31 0 04 52500</t>
  </si>
  <si>
    <t>40 0 06 00000</t>
  </si>
  <si>
    <t>99 0 04 59300</t>
  </si>
  <si>
    <t>99 0 00 00000</t>
  </si>
  <si>
    <t>99 0 04 00000</t>
  </si>
  <si>
    <t>99 0 04 20100</t>
  </si>
  <si>
    <t>99 0 04 03060</t>
  </si>
  <si>
    <t>99 0 04 12010</t>
  </si>
  <si>
    <t>31 0 04 28540</t>
  </si>
  <si>
    <t>99 0 89 00000</t>
  </si>
  <si>
    <t>99 0 89 20400</t>
  </si>
  <si>
    <t>99 0 04 51200</t>
  </si>
  <si>
    <t>99 0 04 20300</t>
  </si>
  <si>
    <t>99 0 04 07050</t>
  </si>
  <si>
    <t>17 0 00 00000</t>
  </si>
  <si>
    <t>17 0 04 00000</t>
  </si>
  <si>
    <t>61 0 00 00000</t>
  </si>
  <si>
    <t>61 0 04 00000</t>
  </si>
  <si>
    <t>61 0 04 П0000</t>
  </si>
  <si>
    <t>99 0 04 99600</t>
  </si>
  <si>
    <t>99 0 04 9909 0</t>
  </si>
  <si>
    <t>99 0 50 00000</t>
  </si>
  <si>
    <t>99 0 50 30500</t>
  </si>
  <si>
    <t>30 0 99 00000</t>
  </si>
  <si>
    <t>30 0 00 00000</t>
  </si>
  <si>
    <t>45 0 00 00000</t>
  </si>
  <si>
    <t>45 1 10 ПЖ000</t>
  </si>
  <si>
    <t>45 2 00 00000</t>
  </si>
  <si>
    <t>45 2 10 00000</t>
  </si>
  <si>
    <t>62 0 00 00000</t>
  </si>
  <si>
    <t>62 0 50 S1060</t>
  </si>
  <si>
    <t>08 0 00 00000</t>
  </si>
  <si>
    <t>08 1 00 00000</t>
  </si>
  <si>
    <t>08 1 10 00000</t>
  </si>
  <si>
    <t>08 1 10 ЭС000</t>
  </si>
  <si>
    <t>08 2 00 00000</t>
  </si>
  <si>
    <t>08 2 10 00000</t>
  </si>
  <si>
    <t>08 2 10 NS000</t>
  </si>
  <si>
    <t>08 2 10 У0000</t>
  </si>
  <si>
    <t>16 0 00 00000</t>
  </si>
  <si>
    <t>16 0 10 00000</t>
  </si>
  <si>
    <t>16 0 10 СВ000</t>
  </si>
  <si>
    <t>16 0 10 СФН00</t>
  </si>
  <si>
    <t>16 0 10 УК000</t>
  </si>
  <si>
    <t>99 0 04 20400</t>
  </si>
  <si>
    <t>34 0 00 00000</t>
  </si>
  <si>
    <t>34 0 F2 00000</t>
  </si>
  <si>
    <t>34 0 F2 55550</t>
  </si>
  <si>
    <t>46 0 00 00000</t>
  </si>
  <si>
    <t>46 0 10 00000</t>
  </si>
  <si>
    <t>46 0 10 УДС00</t>
  </si>
  <si>
    <t>46 0 10 06050</t>
  </si>
  <si>
    <t>46 0 10 S6050</t>
  </si>
  <si>
    <t>46 0 40 00000</t>
  </si>
  <si>
    <t>46 0 40 S6040</t>
  </si>
  <si>
    <t>01 7 10 03070</t>
  </si>
  <si>
    <t>01 7 10 43500</t>
  </si>
  <si>
    <t>Предоставление единовременной социальной выплаты специалистам государственных учреждений здравоохранения, расположенных на территории Копейского городского округа</t>
  </si>
  <si>
    <t>99 0 04 S9600</t>
  </si>
  <si>
    <t>99 0 04 20900</t>
  </si>
  <si>
    <t>99 0 04 21200</t>
  </si>
  <si>
    <t>99 0 04 22500</t>
  </si>
  <si>
    <t>45 1 00 00000</t>
  </si>
  <si>
    <t>45 1 10 00000</t>
  </si>
  <si>
    <t>45 2 10 В0000</t>
  </si>
  <si>
    <t>45 4 00 00000</t>
  </si>
  <si>
    <t>45 4 10 00000</t>
  </si>
  <si>
    <t>45 4 10 ЕДДС0</t>
  </si>
  <si>
    <t>99 0 04 21800</t>
  </si>
  <si>
    <t>99 0 04 67040</t>
  </si>
  <si>
    <t>99 0 50 30200</t>
  </si>
  <si>
    <t>36 0 00 00000</t>
  </si>
  <si>
    <t>36 0 10 00000</t>
  </si>
  <si>
    <t>44 0 00 00000</t>
  </si>
  <si>
    <t>44 0 04 00000</t>
  </si>
  <si>
    <t>99 0 04 82200</t>
  </si>
  <si>
    <t>20 0 00 00000</t>
  </si>
  <si>
    <t>20 1 00 00000</t>
  </si>
  <si>
    <t>20 1 04 00000</t>
  </si>
  <si>
    <t>20 2 00 00000</t>
  </si>
  <si>
    <t>20 2 04 00000</t>
  </si>
  <si>
    <t>38 0 00 00000</t>
  </si>
  <si>
    <t>42 0 00 00000</t>
  </si>
  <si>
    <t>42 0 F3 00000</t>
  </si>
  <si>
    <t>42 0 F3 67483</t>
  </si>
  <si>
    <t>42 0 F3 6748S</t>
  </si>
  <si>
    <t>28 0 00 00000</t>
  </si>
  <si>
    <t>28 0 40 00000</t>
  </si>
  <si>
    <t>60 0 00 00000</t>
  </si>
  <si>
    <t>60 0 06 00000</t>
  </si>
  <si>
    <t>60 0 06 L4970</t>
  </si>
  <si>
    <t>14 3 40 S0040</t>
  </si>
  <si>
    <t>14 3 40 00040</t>
  </si>
  <si>
    <t>14 3 40 00000</t>
  </si>
  <si>
    <t>21 0 00 00000</t>
  </si>
  <si>
    <t>21 0 04 00000</t>
  </si>
  <si>
    <t>21 0 50 00000</t>
  </si>
  <si>
    <t>44 0 10 0000 0</t>
  </si>
  <si>
    <t>47 0 00 00000</t>
  </si>
  <si>
    <t>47 0 10 00000</t>
  </si>
  <si>
    <t>12 0 00 00000</t>
  </si>
  <si>
    <t>12 0 40 00000</t>
  </si>
  <si>
    <t>12 0 40 16010</t>
  </si>
  <si>
    <t>12 0 40 S6010</t>
  </si>
  <si>
    <t>49 0 00 00000</t>
  </si>
  <si>
    <t>49 0 10 00000</t>
  </si>
  <si>
    <t>49 0 10 КГ000</t>
  </si>
  <si>
    <t>49 0 10 НСС00</t>
  </si>
  <si>
    <t>51 0 00 00000</t>
  </si>
  <si>
    <t>51 0 40 00000</t>
  </si>
  <si>
    <t>62 0 50 00000</t>
  </si>
  <si>
    <t>45 2 10 ПЛ000</t>
  </si>
  <si>
    <t>47 0 10 ДМН00</t>
  </si>
  <si>
    <t>47 0 10 ДМК00</t>
  </si>
  <si>
    <t>50 0 10 00000</t>
  </si>
  <si>
    <t>50 0 10 ВЕЧ00</t>
  </si>
  <si>
    <t>50 0 10 СБ000</t>
  </si>
  <si>
    <t>50 0 10 Ф0000</t>
  </si>
  <si>
    <t>99 0 04 61080</t>
  </si>
  <si>
    <t>99 0 50 30400</t>
  </si>
  <si>
    <t>29 0 00 00000</t>
  </si>
  <si>
    <t>29 0 99 00000</t>
  </si>
  <si>
    <t>29 0 99 GSZ00</t>
  </si>
  <si>
    <t>43 0 00 00000</t>
  </si>
  <si>
    <t>51 0 10 00000</t>
  </si>
  <si>
    <t>51 0 40 14050</t>
  </si>
  <si>
    <t>53 0 00 00000</t>
  </si>
  <si>
    <t>53 0 99 00000</t>
  </si>
  <si>
    <t>99 0 00 0000 0</t>
  </si>
  <si>
    <t>99 0 04 99120</t>
  </si>
  <si>
    <t>02 1 Р2 00000</t>
  </si>
  <si>
    <t>02 1 P2 04150</t>
  </si>
  <si>
    <t>02 1 P2 S4150</t>
  </si>
  <si>
    <t>13 0 04 00000</t>
  </si>
  <si>
    <t>15 0 00 00000</t>
  </si>
  <si>
    <t>15 0 04 00000</t>
  </si>
  <si>
    <t>15 0 04 МК000</t>
  </si>
  <si>
    <t>15 0 E8 00000</t>
  </si>
  <si>
    <t>15 0 E8 S1010</t>
  </si>
  <si>
    <t>16 0 10 ЦВ000</t>
  </si>
  <si>
    <t>Оплата услуг специалистов по организации физкультурно-оздоровительной и спортивно-массовой работы с  детьми и подростками от 6 до 18 лет</t>
  </si>
  <si>
    <t>01 2 20 42100</t>
  </si>
  <si>
    <t>01 2 20 00000</t>
  </si>
  <si>
    <t>Реализация переданных государственных полномочий по назначению малоимущим семьям, малоимущим одиноко проживающим гражданам государственной социальной помощи, в том числе на основании социального контракта</t>
  </si>
  <si>
    <t>Реализация переданных государственных полномочий по назначению гражданам единовременной социальной выплаты на оплату приобретения внутридомового газового оборудования (возмещение расходов на приобретение такого оборудования) и оплату работ по его установке и формированию электронных реестров для зачисления денежных средств на счета физических лиц в кредитных организациях</t>
  </si>
  <si>
    <t>Приобретение специализированного автотранспорта для муниципальных учреждений социальной защиты населения</t>
  </si>
  <si>
    <t>Приобретение технических средств реабилитации для пунктов проката в муниципальных учреждениях социальной защиты населения</t>
  </si>
  <si>
    <t>Строительство школ</t>
  </si>
  <si>
    <t>КНС к объекту: "МОУ СОШ №16", в том числе проектно-изыскательские работы (ул. Красная Горнячка,4)</t>
  </si>
  <si>
    <t>Создание сети велодорожек</t>
  </si>
  <si>
    <t>14 3 20 S0044</t>
  </si>
  <si>
    <t>40 0 20 00000</t>
  </si>
  <si>
    <t>31 0 20 S9614</t>
  </si>
  <si>
    <t>Инициативный проект "Благоустройство спортивного городка на территории МБУ "ЦПД""</t>
  </si>
  <si>
    <t>31 0 04 28580</t>
  </si>
  <si>
    <t>31 0 D4 60250</t>
  </si>
  <si>
    <t>31 0 D4 00000</t>
  </si>
  <si>
    <t>Региональный проект "Информационная безопасность"</t>
  </si>
  <si>
    <t>Обеспечение защиты информации, содержащейся в информационных системах, и проведение аттестации информационных систем в соответствии с требованиями защиты информации, осуществляемые в органах социальной защиты населения муниципальных образований Челябинской области</t>
  </si>
  <si>
    <t>14 3 07 S0044</t>
  </si>
  <si>
    <t>14 3 20 00100</t>
  </si>
  <si>
    <t>14 3 20 S9602</t>
  </si>
  <si>
    <t>Инициативный проект "Подготовка к Всероссийским соревнованиям"</t>
  </si>
  <si>
    <t>01 2 20 42000</t>
  </si>
  <si>
    <t>01 2 20 S9601</t>
  </si>
  <si>
    <t>01 2 20 S9615</t>
  </si>
  <si>
    <t>01 2 20 S9616</t>
  </si>
  <si>
    <t>Денежная премия за лучший дизайн-проект "Концепция развития территории, ограниченной ул. Борьбы, ул. Пионерской, ул Полевой, "Дом культуры Угольщиков" в городе Копейске</t>
  </si>
  <si>
    <t>99 0 04 31000</t>
  </si>
  <si>
    <t>46 020 VEL00</t>
  </si>
  <si>
    <t>46 0 20 VEL00</t>
  </si>
  <si>
    <t>46 0 40 ПСД0 0</t>
  </si>
  <si>
    <t>Разработка проектно-сметной документации</t>
  </si>
  <si>
    <t>62 0 50 61060</t>
  </si>
  <si>
    <t>01 3 20 42000</t>
  </si>
  <si>
    <t>Инициативный проект "Безопасность детей - это наша общая забота"</t>
  </si>
  <si>
    <t>Инициативный проект "Вместе за безопасность наших детей"</t>
  </si>
  <si>
    <t>Инициативный проект "Инициативный проект по обеспечению противопожарной безопасности и устройству пожарных лестниц МДОУ "Детский сад № 35""</t>
  </si>
  <si>
    <t>01 4 20 00000</t>
  </si>
  <si>
    <t>01 4 20 42000</t>
  </si>
  <si>
    <t>Подпрограмма "Развитие системы поддержки одаренных детей и талантливой молодежи"</t>
  </si>
  <si>
    <t>Ликвидация несанкционированных свалок отходов</t>
  </si>
  <si>
    <t>16 0 G1 43200</t>
  </si>
  <si>
    <t>16 0 G1 S3200</t>
  </si>
  <si>
    <t>Обеспечение контейнерным сбором образующихся в жилом фонде твердых коммунальных отходов</t>
  </si>
  <si>
    <t>16 0 G2 43120</t>
  </si>
  <si>
    <t>Региональный проект "Чистая страна"</t>
  </si>
  <si>
    <t>16 0 G1 00000</t>
  </si>
  <si>
    <t>Инициативный проект "Капитальный ремонт кровли в здании МУ "Дом культуры им. 30 лет ВЛКСМ"</t>
  </si>
  <si>
    <t>05 2 20 S9605</t>
  </si>
  <si>
    <t>Инициативные платежи граждан на реализацию инициативного проекта "Капитальный ремонт кровли в здании МУ "Дом культуры им. 30 лет ВЛКСМ"</t>
  </si>
  <si>
    <t>05 2 20 ИП005</t>
  </si>
  <si>
    <t>Инициативный проект "Ремонт пола зрительного зала МУ "ДК им. 30 лет ВЛКСМ"</t>
  </si>
  <si>
    <t>05 2 20 S9606</t>
  </si>
  <si>
    <t>Инициативные платежи граждан на реализацию инициативного проекта "Ремонт пола зрительного зала МУ "ДК им.30 лет ВЛКСМ"</t>
  </si>
  <si>
    <t>05 2 20 ИП006</t>
  </si>
  <si>
    <t>Инициативный проект "Ремонт фасада обособленного подразделения МУ "Дом культуры им. С.М. Кирова"- ДК Угольщиков, расположенного по адресу: ул. Борьбы, 14"</t>
  </si>
  <si>
    <t>05 2 20 S9608</t>
  </si>
  <si>
    <t>Инициативные платежи граждан на реализацию инициативного проекта "Ремонт фасада обособленного подразделения МУ "Дом культуры им. С.М. Кирова"- ДК Угольщиков, расположенного по адресу: ул. Борьбы, 14"</t>
  </si>
  <si>
    <t>05 2 20 ИП008</t>
  </si>
  <si>
    <t>Инициативный проект "Улучшение материально-технической базы МУ "ДК им. П.П. Бажова"</t>
  </si>
  <si>
    <t>05 2 20 S9610</t>
  </si>
  <si>
    <t>Инициативные платежи граждан на реализацию инициативного проекта "Улучшение материально-технической базы МУ "ДК им. П.П. Бажова"</t>
  </si>
  <si>
    <t>05 2 20 ИП010</t>
  </si>
  <si>
    <t>Инициативный проект "Ремонт вестибюля и зрительного зала обособленного подразделения "ДК пос. РМЗ"</t>
  </si>
  <si>
    <t>05 2 20 S9613</t>
  </si>
  <si>
    <t>Инициативные платежи граждан на реализацию инициативного проекта "Ремонт вестибюля и зрительного зала обособленного подразделения "ДК пос. РМЗ"</t>
  </si>
  <si>
    <t>05 2 20 ИП013</t>
  </si>
  <si>
    <t>Региональный проект "Комплексная система обращения с твердыми коммунальными отходами"</t>
  </si>
  <si>
    <t>16 0 G2 00000</t>
  </si>
  <si>
    <t>16 0 G2 S3120</t>
  </si>
  <si>
    <t>01 2 20 43000</t>
  </si>
  <si>
    <t>01 2 20 43300</t>
  </si>
  <si>
    <t>01 3 20 42100</t>
  </si>
  <si>
    <t>14 3 07 00310</t>
  </si>
  <si>
    <t>Инициативные платежи граждан на реализацию инициативного проекта "Подготовка к Всероссийским соревнованиям"</t>
  </si>
  <si>
    <t>14 3 20 ИП002</t>
  </si>
  <si>
    <t>01 3 20 43300</t>
  </si>
  <si>
    <t>01 4 20 42100</t>
  </si>
  <si>
    <t>01 9 00 00000</t>
  </si>
  <si>
    <t>01 9 20 00000</t>
  </si>
  <si>
    <t>01 9 20 42100</t>
  </si>
  <si>
    <t>01 9 20 L7500</t>
  </si>
  <si>
    <t>01 9 20 S3520</t>
  </si>
  <si>
    <t>Подпрограмма "Модернизация школьных систем образования"</t>
  </si>
  <si>
    <t>Реализация мероприятий по модернизации школьных систем образования</t>
  </si>
  <si>
    <t>47 0 20 00000</t>
  </si>
  <si>
    <t>47 0 20 42100</t>
  </si>
  <si>
    <t>Муниципальная программа"Снос зданий, строений, сооружений на территории Копейского городского округа"</t>
  </si>
  <si>
    <t>01 2 20 42300</t>
  </si>
  <si>
    <t>01 3 20 42300</t>
  </si>
  <si>
    <t>01 3 20 S9607</t>
  </si>
  <si>
    <t>01 3 20 S9609</t>
  </si>
  <si>
    <t>Инициативный проект "Капитальный ремонт помещений фойе и электрощитовой в подвале здания МУДО ДТДиМ"</t>
  </si>
  <si>
    <t>Инициативный проект "Ремонт фасада и текущий ремонт кровли основного здания МУДО "Станция юных техников""</t>
  </si>
  <si>
    <t>01 4 20 42300</t>
  </si>
  <si>
    <t>01 7 20 00000</t>
  </si>
  <si>
    <t>01 7 20 42300</t>
  </si>
  <si>
    <t>Инициативный проект "Благоустройство Покровского бульвара"</t>
  </si>
  <si>
    <t>50 0 10 S9603</t>
  </si>
  <si>
    <t>50 0 10 S9604</t>
  </si>
  <si>
    <t>Инициативный проект "Благоустройство территории "Наш Парк""</t>
  </si>
  <si>
    <t>01 4 20 43500</t>
  </si>
  <si>
    <t>01 4 99 00000</t>
  </si>
  <si>
    <t>Субсидия на иные цели в прочих организациях</t>
  </si>
  <si>
    <t>Инициативный проект "Создание сквера"</t>
  </si>
  <si>
    <t>50 0 10 S9611</t>
  </si>
  <si>
    <t>Инициативный проект "Благоустройство территории в районе жилого дома №6 по пр. Ильича"</t>
  </si>
  <si>
    <t>50 0 10 S9612</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</si>
  <si>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</si>
  <si>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28 0 40 R0820</t>
  </si>
  <si>
    <t>Муниципальная программа "Разработка (корректировка) документов территориального планирования и градостроительного зонирования, документации по планировке территории Копейского городского округа"</t>
  </si>
  <si>
    <t>Предоставление субсидий юридическим лицам и индивидуальным предпринимателям на возмещение затрат на организацию профильных смен для детей, состоящих на профилактическом учете</t>
  </si>
  <si>
    <t>01 6 50 00000</t>
  </si>
  <si>
    <t>01 6 50 S9010</t>
  </si>
  <si>
    <t>50 0 10 ИП003</t>
  </si>
  <si>
    <t>Инициативные платежи граждан на реализацию инициативного проекта "Благоустройство Покровского бульвара"</t>
  </si>
  <si>
    <t>50 0 10 ИП004</t>
  </si>
  <si>
    <t>Инициативные платежи граждан на реализацию инициативного проекта "Благоустройство территории "Наш Парк""</t>
  </si>
  <si>
    <t>50 0 10 ИП011</t>
  </si>
  <si>
    <t>Инициативные платежи граждан на реализацию инициативного проекта "Создание сквера"</t>
  </si>
  <si>
    <t>50 0 10 ИП012</t>
  </si>
  <si>
    <t>Инициативные платежи граждан на реализацию инициативного проекта "Благоустройство территории в районе жилого дома №6 по пр. Ильича"</t>
  </si>
  <si>
    <t>45 1 04 46030</t>
  </si>
  <si>
    <t>45 1 04 00000</t>
  </si>
  <si>
    <t>31 0 20 ИП014</t>
  </si>
  <si>
    <t>Инициативные платежи граждан на реализацию инициативного проекта "Благоустройство спортивного городка на территории МБУ "ЦПД""</t>
  </si>
  <si>
    <t>Инициативные платежи граждан на реализацию инициативного проекта "Безопасность детей - это наша общая забота"</t>
  </si>
  <si>
    <t>Инициативные платежи граждан на реализацию инициативного проекта  "Вместе за безопасность наших детей"</t>
  </si>
  <si>
    <t>Инициативные платежи граждан на реализацию инициативного проекта  "Инициативный проект по обеспечению противопожарной безопасности и устройству пожарных лестниц МДОУ "Детский сад № 35""</t>
  </si>
  <si>
    <t>01 2 20 ИП001</t>
  </si>
  <si>
    <t>01 2 20 ИП015</t>
  </si>
  <si>
    <t>01 2 20 ИП016</t>
  </si>
  <si>
    <t>Инициативные платежи граждан на реализацию инициативного проекта "Капитальный ремонт помещений фойе и электрощитовой в подвале здания МУДО ДТДиМ"</t>
  </si>
  <si>
    <t>Инициативные платежи граждан на реализацию инициативного проекта "Ремонт фасада и текущий ремонт кровли основного здания МУДО "Станция юных техников""</t>
  </si>
  <si>
    <t>01 3 20 ИП007</t>
  </si>
  <si>
    <t>01 3 20 ИП009</t>
  </si>
  <si>
    <t>Организация тушения ландшафтных (природных) пожаров (за исключением тушения лесных пожаров и других ландшафтных (природных) пожаров на землях лесного фонда, землях обороны и безопасности, землях особо охраняемых природных территорий, осуществляемого в соответствии с частью 5 статьи 51 Лесного кодекса Российской Федерации)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 установленными Федеральным законом «О защите населения и территорий от чрезвычайных ситуаций природного и техногенного характера»</t>
  </si>
  <si>
    <t>03 0 20 СШ000</t>
  </si>
  <si>
    <t>Возврат бюджетных средств по требованию вышестоящих органов</t>
  </si>
  <si>
    <t>99 0 04 31300</t>
  </si>
  <si>
    <t>Управление закупок и обеспечения</t>
  </si>
  <si>
    <t>99 0 99 40400</t>
  </si>
  <si>
    <t>99 0 99 00000</t>
  </si>
  <si>
    <t>Строительство ливневого коллектора (ул. Кр Горнячка,4)</t>
  </si>
  <si>
    <t>51 0 20 ЛК000</t>
  </si>
  <si>
    <t>51 0 20 КНС00</t>
  </si>
  <si>
    <t>51 0 20 00000</t>
  </si>
  <si>
    <t>43 0 20 00000</t>
  </si>
  <si>
    <t>02 1 20 СДС0 0</t>
  </si>
  <si>
    <t>Разработка документации для строительства детских садов</t>
  </si>
  <si>
    <t>31 0 20 28000</t>
  </si>
  <si>
    <t>51 0 50 00000</t>
  </si>
  <si>
    <t>Субсидия муниципальному унитарному предприятию "Копейские сети водоснабжения и водоотведения" на выполнение мероприятий по модернизации систем коммунальной инфраструктуры с привлечением средств Фонда национального благосостояния</t>
  </si>
  <si>
    <t>51 0 52 14090</t>
  </si>
  <si>
    <t>51 0 52 00000</t>
  </si>
  <si>
    <t>Мероприятия по модернизации систем коммунальной инфраструктуры с привлечением средств Фонда национального благосостояния</t>
  </si>
  <si>
    <t>01 6 20 S9031</t>
  </si>
  <si>
    <t>Обеспечение дошкольных образовательных организаций 1-й и 2-й категорий квалифицированной охраной</t>
  </si>
  <si>
    <t>01 1 20 00000</t>
  </si>
  <si>
    <t>01 1 20 42100</t>
  </si>
  <si>
    <t>01 5 10 S3010</t>
  </si>
  <si>
    <t>01 6 20 S9032</t>
  </si>
  <si>
    <t>Обеспечение общеобразовательных организаций 1-й и 2-й категорий квалифицированной охраной</t>
  </si>
  <si>
    <t>03 0 20 42100</t>
  </si>
  <si>
    <t>13 0 20 42100</t>
  </si>
  <si>
    <t>13 0 20 43300</t>
  </si>
  <si>
    <t>13 0 20 42300</t>
  </si>
  <si>
    <t>01 6 07 00000</t>
  </si>
  <si>
    <t xml:space="preserve">01 6 07 S9010 </t>
  </si>
  <si>
    <t>Субсидия на закупку оборудования для создания "умных" спортивных площадок</t>
  </si>
  <si>
    <t>14 3 20 L7530</t>
  </si>
  <si>
    <t>Строительство автомобильной дороги в микрорайоне "Тугайкуль"</t>
  </si>
  <si>
    <t>46 0 40 TUG00</t>
  </si>
  <si>
    <t>Предоставление молодым семьям - участникам подпрограммы дополнительных социальных выплат при рождении (усыновлении) одного ребенка</t>
  </si>
  <si>
    <t>Муниципальная программа "Оказание молодым семьям поддержки для улучшения жилищных условий, в том числе с помощью развития системы ипотечного кредитования"</t>
  </si>
  <si>
    <t>60 0 06 14080</t>
  </si>
  <si>
    <t>51 0 52 S4090</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</si>
</sst>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
    <numFmt numFmtId="179" formatCode="#,##0.00_р_."/>
    <numFmt numFmtId="180" formatCode="_(* #,##0.00_);_(* \(#,##0.00\);_(* &quot;-&quot;??_);_(@_)"/>
    <numFmt numFmtId="181" formatCode="_-* #,##0.0_р_._-;\-* #,##0.0_р_._-;_-* &quot;-&quot;?_р_._-;_-@_-"/>
    <numFmt numFmtId="182" formatCode="_-* #,##0.0_р_._-;\-* #,##0.0_р_._-;_-* &quot;-&quot;??_р_._-;_-@_-"/>
    <numFmt numFmtId="183" formatCode="0.000"/>
    <numFmt numFmtId="184" formatCode="#,##0.000"/>
    <numFmt numFmtId="185" formatCode="#,##0.0000"/>
    <numFmt numFmtId="186" formatCode="0.0000"/>
    <numFmt numFmtId="187" formatCode="0.00000"/>
    <numFmt numFmtId="188" formatCode="0.000000"/>
    <numFmt numFmtId="189" formatCode="_-* #,##0.000_р_._-;\-* #,##0.000_р_._-;_-* &quot;-&quot;??_р_._-;_-@_-"/>
    <numFmt numFmtId="190" formatCode="_-* #,##0_р_._-;\-* #,##0_р_._-;_-* &quot;-&quot;??_р_._-;_-@_-"/>
    <numFmt numFmtId="191" formatCode="_-* #,##0.0\ _₽_-;\-* #,##0.0\ _₽_-;_-* &quot;-&quot;?\ _₽_-;_-@_-"/>
    <numFmt numFmtId="192" formatCode="#,##0.0_ ;\-#,##0.0\ "/>
  </numFmts>
  <fonts count="49">
    <font>
      <sz val="10"/>
      <name val="Arial Cyr"/>
      <family val="0"/>
    </font>
    <font>
      <u val="single"/>
      <sz val="10"/>
      <color indexed="12"/>
      <name val="Arial Cyr"/>
      <family val="0"/>
    </font>
    <font>
      <u val="single"/>
      <sz val="10"/>
      <color indexed="36"/>
      <name val="Arial Cyr"/>
      <family val="0"/>
    </font>
    <font>
      <i/>
      <sz val="8"/>
      <name val="Arial Cyr"/>
      <family val="0"/>
    </font>
    <font>
      <sz val="14"/>
      <name val="Times New Roman"/>
      <family val="1"/>
    </font>
    <font>
      <b/>
      <sz val="14"/>
      <name val="Times New Roman"/>
      <family val="1"/>
    </font>
    <font>
      <sz val="14"/>
      <name val="Arial Cyr"/>
      <family val="0"/>
    </font>
    <font>
      <sz val="14"/>
      <color indexed="8"/>
      <name val="Times New Roman"/>
      <family val="1"/>
    </font>
    <font>
      <b/>
      <sz val="14"/>
      <name val="Arial Cyr"/>
      <family val="0"/>
    </font>
    <font>
      <b/>
      <sz val="12"/>
      <name val="Times New Roman"/>
      <family val="1"/>
    </font>
    <font>
      <sz val="12"/>
      <name val="Times New Roman"/>
      <family val="1"/>
    </font>
    <font>
      <b/>
      <sz val="14"/>
      <color indexed="8"/>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rgb="FFFF00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1" applyNumberFormat="0" applyAlignment="0" applyProtection="0"/>
    <xf numFmtId="0" fontId="34" fillId="26" borderId="2" applyNumberFormat="0" applyAlignment="0" applyProtection="0"/>
    <xf numFmtId="0" fontId="35" fillId="26"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7" borderId="7" applyNumberFormat="0" applyAlignment="0" applyProtection="0"/>
    <xf numFmtId="0" fontId="41" fillId="0" borderId="0" applyNumberFormat="0" applyFill="0" applyBorder="0" applyAlignment="0" applyProtection="0"/>
    <xf numFmtId="0" fontId="42" fillId="28" borderId="0" applyNumberFormat="0" applyBorder="0" applyAlignment="0" applyProtection="0"/>
    <xf numFmtId="0" fontId="43" fillId="0" borderId="0">
      <alignment/>
      <protection/>
    </xf>
    <xf numFmtId="0" fontId="2"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1" borderId="0" applyNumberFormat="0" applyBorder="0" applyAlignment="0" applyProtection="0"/>
  </cellStyleXfs>
  <cellXfs count="133">
    <xf numFmtId="0" fontId="0" fillId="0" borderId="0" xfId="0" applyAlignment="1">
      <alignment/>
    </xf>
    <xf numFmtId="0" fontId="0" fillId="0" borderId="0" xfId="0" applyFont="1" applyFill="1" applyAlignment="1">
      <alignment/>
    </xf>
    <xf numFmtId="182" fontId="0" fillId="0" borderId="0" xfId="0" applyNumberFormat="1" applyFont="1" applyFill="1" applyAlignment="1">
      <alignment/>
    </xf>
    <xf numFmtId="181" fontId="0" fillId="0" borderId="0" xfId="0" applyNumberFormat="1" applyFont="1" applyFill="1" applyAlignment="1">
      <alignment/>
    </xf>
    <xf numFmtId="0" fontId="3" fillId="0" borderId="0" xfId="0" applyFont="1" applyFill="1" applyAlignment="1">
      <alignment/>
    </xf>
    <xf numFmtId="0" fontId="0" fillId="0" borderId="0" xfId="0" applyFill="1" applyAlignment="1">
      <alignment/>
    </xf>
    <xf numFmtId="182" fontId="4" fillId="0" borderId="0" xfId="61" applyNumberFormat="1" applyFont="1" applyFill="1" applyBorder="1" applyAlignment="1">
      <alignment horizontal="distributed"/>
    </xf>
    <xf numFmtId="191" fontId="0" fillId="0" borderId="0" xfId="0" applyNumberFormat="1" applyFont="1" applyFill="1" applyAlignment="1">
      <alignment/>
    </xf>
    <xf numFmtId="4" fontId="0" fillId="0" borderId="0" xfId="0" applyNumberFormat="1" applyFont="1" applyFill="1" applyAlignment="1">
      <alignment/>
    </xf>
    <xf numFmtId="182" fontId="7" fillId="0" borderId="0" xfId="61" applyNumberFormat="1" applyFont="1" applyFill="1" applyBorder="1" applyAlignment="1">
      <alignment horizontal="distributed" wrapText="1"/>
    </xf>
    <xf numFmtId="181" fontId="0" fillId="0" borderId="0" xfId="0" applyNumberFormat="1" applyFont="1" applyFill="1" applyBorder="1" applyAlignment="1">
      <alignment/>
    </xf>
    <xf numFmtId="0" fontId="0" fillId="0" borderId="0" xfId="0" applyFont="1" applyFill="1" applyBorder="1" applyAlignment="1">
      <alignment/>
    </xf>
    <xf numFmtId="4" fontId="12" fillId="0" borderId="10" xfId="0" applyNumberFormat="1" applyFont="1" applyFill="1" applyBorder="1" applyAlignment="1" applyProtection="1">
      <alignment horizontal="right" vertical="center" wrapText="1"/>
      <protection/>
    </xf>
    <xf numFmtId="0" fontId="7" fillId="32" borderId="11" xfId="0" applyFont="1" applyFill="1" applyBorder="1" applyAlignment="1">
      <alignment horizontal="center" wrapText="1"/>
    </xf>
    <xf numFmtId="49" fontId="7" fillId="32" borderId="11" xfId="0" applyNumberFormat="1" applyFont="1" applyFill="1" applyBorder="1" applyAlignment="1">
      <alignment horizontal="center" wrapText="1"/>
    </xf>
    <xf numFmtId="182" fontId="7" fillId="32" borderId="11" xfId="61" applyNumberFormat="1" applyFont="1" applyFill="1" applyBorder="1" applyAlignment="1">
      <alignment horizontal="distributed" wrapText="1"/>
    </xf>
    <xf numFmtId="0" fontId="0" fillId="33" borderId="0" xfId="0" applyFont="1" applyFill="1" applyAlignment="1">
      <alignment/>
    </xf>
    <xf numFmtId="191" fontId="0" fillId="33" borderId="0" xfId="0" applyNumberFormat="1" applyFont="1" applyFill="1" applyAlignment="1">
      <alignment/>
    </xf>
    <xf numFmtId="181" fontId="0" fillId="33" borderId="0" xfId="0" applyNumberFormat="1" applyFont="1" applyFill="1" applyAlignment="1">
      <alignment/>
    </xf>
    <xf numFmtId="182" fontId="4" fillId="34" borderId="12" xfId="61" applyNumberFormat="1" applyFont="1" applyFill="1" applyBorder="1" applyAlignment="1">
      <alignment horizontal="distributed"/>
    </xf>
    <xf numFmtId="0" fontId="7" fillId="32" borderId="11" xfId="0" applyFont="1" applyFill="1" applyBorder="1" applyAlignment="1">
      <alignment horizontal="justify" wrapText="1"/>
    </xf>
    <xf numFmtId="4" fontId="12" fillId="0" borderId="0" xfId="0" applyNumberFormat="1" applyFont="1" applyFill="1" applyBorder="1" applyAlignment="1" applyProtection="1">
      <alignment horizontal="right" vertical="center" wrapText="1"/>
      <protection/>
    </xf>
    <xf numFmtId="182" fontId="4" fillId="32" borderId="11" xfId="61" applyNumberFormat="1" applyFont="1" applyFill="1" applyBorder="1" applyAlignment="1">
      <alignment horizontal="distributed"/>
    </xf>
    <xf numFmtId="0" fontId="4" fillId="32" borderId="0" xfId="0" applyFont="1" applyFill="1" applyAlignment="1">
      <alignment/>
    </xf>
    <xf numFmtId="49" fontId="5" fillId="32" borderId="0" xfId="0" applyNumberFormat="1" applyFont="1" applyFill="1" applyAlignment="1">
      <alignment/>
    </xf>
    <xf numFmtId="49" fontId="4" fillId="32" borderId="0" xfId="0" applyNumberFormat="1" applyFont="1" applyFill="1" applyAlignment="1">
      <alignment/>
    </xf>
    <xf numFmtId="49" fontId="4" fillId="32" borderId="0" xfId="0" applyNumberFormat="1" applyFont="1" applyFill="1" applyAlignment="1">
      <alignment/>
    </xf>
    <xf numFmtId="0" fontId="6" fillId="32" borderId="0" xfId="0" applyFont="1" applyFill="1" applyAlignment="1">
      <alignment/>
    </xf>
    <xf numFmtId="171" fontId="4" fillId="32" borderId="0" xfId="61" applyFont="1" applyFill="1" applyAlignment="1">
      <alignment/>
    </xf>
    <xf numFmtId="0" fontId="4" fillId="32" borderId="0" xfId="0" applyFont="1" applyFill="1" applyAlignment="1">
      <alignment horizontal="centerContinuous"/>
    </xf>
    <xf numFmtId="49" fontId="4" fillId="32" borderId="0" xfId="0" applyNumberFormat="1" applyFont="1" applyFill="1" applyBorder="1" applyAlignment="1">
      <alignment horizontal="centerContinuous"/>
    </xf>
    <xf numFmtId="171" fontId="4" fillId="32" borderId="0" xfId="61" applyFont="1" applyFill="1" applyBorder="1" applyAlignment="1">
      <alignment/>
    </xf>
    <xf numFmtId="0" fontId="4" fillId="32" borderId="11" xfId="0" applyFont="1" applyFill="1" applyBorder="1" applyAlignment="1">
      <alignment horizontal="center" vertical="center"/>
    </xf>
    <xf numFmtId="49" fontId="4" fillId="32" borderId="11" xfId="0" applyNumberFormat="1" applyFont="1" applyFill="1" applyBorder="1" applyAlignment="1">
      <alignment horizontal="center" vertical="center"/>
    </xf>
    <xf numFmtId="0" fontId="4" fillId="32" borderId="11" xfId="61" applyNumberFormat="1" applyFont="1" applyFill="1" applyBorder="1" applyAlignment="1">
      <alignment horizontal="center"/>
    </xf>
    <xf numFmtId="190" fontId="4" fillId="32" borderId="11" xfId="61" applyNumberFormat="1" applyFont="1" applyFill="1" applyBorder="1" applyAlignment="1">
      <alignment horizontal="center"/>
    </xf>
    <xf numFmtId="190" fontId="4" fillId="32" borderId="11" xfId="61" applyNumberFormat="1" applyFont="1" applyFill="1" applyBorder="1" applyAlignment="1">
      <alignment/>
    </xf>
    <xf numFmtId="0" fontId="5" fillId="32" borderId="11" xfId="0" applyFont="1" applyFill="1" applyBorder="1" applyAlignment="1">
      <alignment wrapText="1"/>
    </xf>
    <xf numFmtId="49" fontId="5" fillId="32" borderId="11" xfId="0" applyNumberFormat="1" applyFont="1" applyFill="1" applyBorder="1" applyAlignment="1">
      <alignment horizontal="center"/>
    </xf>
    <xf numFmtId="182" fontId="5" fillId="32" borderId="11" xfId="61" applyNumberFormat="1" applyFont="1" applyFill="1" applyBorder="1" applyAlignment="1">
      <alignment horizontal="distributed"/>
    </xf>
    <xf numFmtId="0" fontId="7" fillId="32" borderId="11" xfId="0" applyNumberFormat="1" applyFont="1" applyFill="1" applyBorder="1" applyAlignment="1">
      <alignment horizontal="justify" wrapText="1"/>
    </xf>
    <xf numFmtId="182" fontId="7" fillId="32" borderId="11" xfId="61" applyNumberFormat="1" applyFont="1" applyFill="1" applyBorder="1" applyAlignment="1">
      <alignment wrapText="1"/>
    </xf>
    <xf numFmtId="0" fontId="4" fillId="32" borderId="11" xfId="0" applyFont="1" applyFill="1" applyBorder="1" applyAlignment="1">
      <alignment horizontal="justify" wrapText="1"/>
    </xf>
    <xf numFmtId="0" fontId="7" fillId="32" borderId="11" xfId="0" applyFont="1" applyFill="1" applyBorder="1" applyAlignment="1">
      <alignment horizontal="justify" wrapText="1"/>
    </xf>
    <xf numFmtId="49" fontId="7" fillId="32" borderId="11" xfId="0" applyNumberFormat="1" applyFont="1" applyFill="1" applyBorder="1" applyAlignment="1">
      <alignment horizontal="center" wrapText="1"/>
    </xf>
    <xf numFmtId="182" fontId="7" fillId="32" borderId="11" xfId="61" applyNumberFormat="1" applyFont="1" applyFill="1" applyBorder="1" applyAlignment="1">
      <alignment horizontal="distributed" wrapText="1"/>
    </xf>
    <xf numFmtId="49" fontId="5" fillId="32" borderId="11" xfId="0" applyNumberFormat="1" applyFont="1" applyFill="1" applyBorder="1" applyAlignment="1">
      <alignment horizontal="center" vertical="center"/>
    </xf>
    <xf numFmtId="0" fontId="4" fillId="32" borderId="11" xfId="0" applyFont="1" applyFill="1" applyBorder="1" applyAlignment="1">
      <alignment wrapText="1"/>
    </xf>
    <xf numFmtId="0" fontId="7" fillId="32" borderId="11" xfId="0" applyFont="1" applyFill="1" applyBorder="1" applyAlignment="1">
      <alignment horizontal="justify" wrapText="1"/>
    </xf>
    <xf numFmtId="182" fontId="7" fillId="32" borderId="11" xfId="61" applyNumberFormat="1" applyFont="1" applyFill="1" applyBorder="1" applyAlignment="1">
      <alignment horizontal="distributed"/>
    </xf>
    <xf numFmtId="182" fontId="7" fillId="32" borderId="11" xfId="61" applyNumberFormat="1" applyFont="1" applyFill="1" applyBorder="1" applyAlignment="1">
      <alignment horizontal="distributed"/>
    </xf>
    <xf numFmtId="182" fontId="7" fillId="32" borderId="11" xfId="61" applyNumberFormat="1" applyFont="1" applyFill="1" applyBorder="1" applyAlignment="1">
      <alignment horizontal="distributed" wrapText="1"/>
    </xf>
    <xf numFmtId="182" fontId="7" fillId="32" borderId="11" xfId="61" applyNumberFormat="1" applyFont="1" applyFill="1" applyBorder="1" applyAlignment="1">
      <alignment horizontal="distributed"/>
    </xf>
    <xf numFmtId="0" fontId="7" fillId="32" borderId="11" xfId="0" applyFont="1" applyFill="1" applyBorder="1" applyAlignment="1">
      <alignment horizontal="justify" wrapText="1"/>
    </xf>
    <xf numFmtId="0" fontId="5" fillId="32" borderId="11" xfId="0" applyFont="1" applyFill="1" applyBorder="1" applyAlignment="1">
      <alignment horizontal="center" wrapText="1"/>
    </xf>
    <xf numFmtId="49" fontId="7" fillId="32" borderId="11" xfId="0" applyNumberFormat="1" applyFont="1" applyFill="1" applyBorder="1" applyAlignment="1">
      <alignment horizontal="center" wrapText="1"/>
    </xf>
    <xf numFmtId="182" fontId="4" fillId="32" borderId="11" xfId="61" applyNumberFormat="1" applyFont="1" applyFill="1" applyBorder="1" applyAlignment="1">
      <alignment horizontal="center"/>
    </xf>
    <xf numFmtId="49" fontId="4" fillId="32" borderId="11" xfId="0" applyNumberFormat="1" applyFont="1" applyFill="1" applyBorder="1" applyAlignment="1">
      <alignment horizontal="center"/>
    </xf>
    <xf numFmtId="182" fontId="7" fillId="32" borderId="11" xfId="61" applyNumberFormat="1" applyFont="1" applyFill="1" applyBorder="1" applyAlignment="1">
      <alignment horizontal="center"/>
    </xf>
    <xf numFmtId="182" fontId="7" fillId="32" borderId="11" xfId="61" applyNumberFormat="1" applyFont="1" applyFill="1" applyBorder="1" applyAlignment="1">
      <alignment horizontal="center" wrapText="1"/>
    </xf>
    <xf numFmtId="182" fontId="7" fillId="32" borderId="11" xfId="61" applyNumberFormat="1" applyFont="1" applyFill="1" applyBorder="1" applyAlignment="1">
      <alignment horizontal="center"/>
    </xf>
    <xf numFmtId="182" fontId="4" fillId="32" borderId="11" xfId="61" applyNumberFormat="1" applyFont="1" applyFill="1" applyBorder="1" applyAlignment="1">
      <alignment horizontal="center"/>
    </xf>
    <xf numFmtId="182" fontId="4" fillId="32" borderId="11" xfId="61" applyNumberFormat="1" applyFont="1" applyFill="1" applyBorder="1" applyAlignment="1">
      <alignment/>
    </xf>
    <xf numFmtId="0" fontId="7" fillId="32" borderId="11" xfId="0" applyFont="1" applyFill="1" applyBorder="1" applyAlignment="1">
      <alignment horizontal="left" wrapText="1"/>
    </xf>
    <xf numFmtId="0" fontId="7" fillId="32" borderId="11" xfId="0" applyFont="1" applyFill="1" applyBorder="1" applyAlignment="1">
      <alignment horizontal="left" wrapText="1"/>
    </xf>
    <xf numFmtId="0" fontId="7" fillId="32" borderId="11" xfId="0" applyFont="1" applyFill="1" applyBorder="1" applyAlignment="1">
      <alignment horizontal="justify" vertical="center" wrapText="1"/>
    </xf>
    <xf numFmtId="0" fontId="7" fillId="32" borderId="11" xfId="0" applyFont="1" applyFill="1" applyBorder="1" applyAlignment="1">
      <alignment horizontal="center" vertical="center" wrapText="1"/>
    </xf>
    <xf numFmtId="49" fontId="7" fillId="32" borderId="11" xfId="0" applyNumberFormat="1" applyFont="1" applyFill="1" applyBorder="1" applyAlignment="1">
      <alignment horizontal="center" vertical="center" wrapText="1"/>
    </xf>
    <xf numFmtId="182" fontId="4" fillId="32" borderId="11" xfId="61" applyNumberFormat="1" applyFont="1" applyFill="1" applyBorder="1" applyAlignment="1">
      <alignment horizontal="center" vertical="center"/>
    </xf>
    <xf numFmtId="0" fontId="7" fillId="32" borderId="11" xfId="0" applyFont="1" applyFill="1" applyBorder="1" applyAlignment="1">
      <alignment wrapText="1"/>
    </xf>
    <xf numFmtId="0" fontId="7" fillId="32" borderId="11" xfId="0" applyFont="1" applyFill="1" applyBorder="1" applyAlignment="1">
      <alignment wrapText="1"/>
    </xf>
    <xf numFmtId="0" fontId="7" fillId="32" borderId="11" xfId="0" applyFont="1" applyFill="1" applyBorder="1" applyAlignment="1">
      <alignment horizontal="justify" wrapText="1"/>
    </xf>
    <xf numFmtId="182" fontId="7" fillId="32" borderId="11" xfId="61" applyNumberFormat="1" applyFont="1" applyFill="1" applyBorder="1" applyAlignment="1">
      <alignment horizontal="center" wrapText="1"/>
    </xf>
    <xf numFmtId="182" fontId="7" fillId="32" borderId="11" xfId="61" applyNumberFormat="1" applyFont="1" applyFill="1" applyBorder="1" applyAlignment="1">
      <alignment horizontal="center" wrapText="1"/>
    </xf>
    <xf numFmtId="49" fontId="4" fillId="32" borderId="11" xfId="0" applyNumberFormat="1" applyFont="1" applyFill="1" applyBorder="1" applyAlignment="1">
      <alignment horizontal="center"/>
    </xf>
    <xf numFmtId="182" fontId="4" fillId="32" borderId="11" xfId="0" applyNumberFormat="1" applyFont="1" applyFill="1" applyBorder="1" applyAlignment="1">
      <alignment horizontal="distributed"/>
    </xf>
    <xf numFmtId="182" fontId="7" fillId="32" borderId="11" xfId="61" applyNumberFormat="1" applyFont="1" applyFill="1" applyBorder="1" applyAlignment="1">
      <alignment horizontal="center" wrapText="1"/>
    </xf>
    <xf numFmtId="49" fontId="7" fillId="32" borderId="11" xfId="0" applyNumberFormat="1" applyFont="1" applyFill="1" applyBorder="1" applyAlignment="1">
      <alignment horizontal="center"/>
    </xf>
    <xf numFmtId="0" fontId="7" fillId="32" borderId="11" xfId="0" applyFont="1" applyFill="1" applyBorder="1" applyAlignment="1">
      <alignment wrapText="1"/>
    </xf>
    <xf numFmtId="49" fontId="7" fillId="32" borderId="11" xfId="0" applyNumberFormat="1" applyFont="1" applyFill="1" applyBorder="1" applyAlignment="1">
      <alignment horizontal="center"/>
    </xf>
    <xf numFmtId="173" fontId="4" fillId="32" borderId="11" xfId="61" applyNumberFormat="1" applyFont="1" applyFill="1" applyBorder="1" applyAlignment="1">
      <alignment horizontal="center"/>
    </xf>
    <xf numFmtId="173" fontId="4" fillId="32" borderId="11" xfId="61" applyNumberFormat="1" applyFont="1" applyFill="1" applyBorder="1" applyAlignment="1">
      <alignment horizontal="center"/>
    </xf>
    <xf numFmtId="0" fontId="7" fillId="32" borderId="0" xfId="0" applyNumberFormat="1" applyFont="1" applyFill="1" applyBorder="1" applyAlignment="1">
      <alignment/>
    </xf>
    <xf numFmtId="0" fontId="7" fillId="32" borderId="11" xfId="53" applyFont="1" applyFill="1" applyBorder="1" applyAlignment="1">
      <alignment horizontal="left" wrapText="1"/>
      <protection/>
    </xf>
    <xf numFmtId="0" fontId="7" fillId="32" borderId="11" xfId="0" applyFont="1" applyFill="1" applyBorder="1" applyAlignment="1">
      <alignment wrapText="1"/>
    </xf>
    <xf numFmtId="182" fontId="4" fillId="32" borderId="11" xfId="0" applyNumberFormat="1" applyFont="1" applyFill="1" applyBorder="1" applyAlignment="1">
      <alignment horizontal="distributed"/>
    </xf>
    <xf numFmtId="173" fontId="4" fillId="32" borderId="11" xfId="0" applyNumberFormat="1" applyFont="1" applyFill="1" applyBorder="1" applyAlignment="1">
      <alignment horizontal="right"/>
    </xf>
    <xf numFmtId="171" fontId="4" fillId="32" borderId="11" xfId="61" applyNumberFormat="1" applyFont="1" applyFill="1" applyBorder="1" applyAlignment="1">
      <alignment horizontal="right"/>
    </xf>
    <xf numFmtId="182" fontId="7" fillId="32" borderId="11" xfId="61" applyNumberFormat="1" applyFont="1" applyFill="1" applyBorder="1" applyAlignment="1">
      <alignment horizontal="distributed" wrapText="1"/>
    </xf>
    <xf numFmtId="0" fontId="7" fillId="32" borderId="11" xfId="0" applyFont="1" applyFill="1" applyBorder="1" applyAlignment="1">
      <alignment wrapText="1"/>
    </xf>
    <xf numFmtId="49" fontId="7" fillId="32" borderId="11" xfId="0" applyNumberFormat="1" applyFont="1" applyFill="1" applyBorder="1" applyAlignment="1">
      <alignment horizontal="center" wrapText="1"/>
    </xf>
    <xf numFmtId="0" fontId="7" fillId="32" borderId="11" xfId="0" applyNumberFormat="1" applyFont="1" applyFill="1" applyBorder="1" applyAlignment="1">
      <alignment horizontal="justify" vertical="top" wrapText="1"/>
    </xf>
    <xf numFmtId="0" fontId="7" fillId="32" borderId="11" xfId="0" applyFont="1" applyFill="1" applyBorder="1" applyAlignment="1">
      <alignment horizontal="justify" wrapText="1"/>
    </xf>
    <xf numFmtId="49" fontId="4" fillId="32" borderId="11" xfId="0" applyNumberFormat="1" applyFont="1" applyFill="1" applyBorder="1" applyAlignment="1">
      <alignment horizontal="justify" vertical="center" wrapText="1"/>
    </xf>
    <xf numFmtId="0" fontId="4" fillId="32" borderId="11" xfId="0" applyFont="1" applyFill="1" applyBorder="1" applyAlignment="1">
      <alignment vertical="center" wrapText="1"/>
    </xf>
    <xf numFmtId="0" fontId="7" fillId="32" borderId="11" xfId="0" applyNumberFormat="1" applyFont="1" applyFill="1" applyBorder="1" applyAlignment="1">
      <alignment horizontal="justify" vertical="top" wrapText="1"/>
    </xf>
    <xf numFmtId="0" fontId="7" fillId="32" borderId="11" xfId="0" applyFont="1" applyFill="1" applyBorder="1" applyAlignment="1">
      <alignment horizontal="justify" wrapText="1"/>
    </xf>
    <xf numFmtId="0" fontId="7" fillId="32" borderId="11" xfId="0" applyNumberFormat="1" applyFont="1" applyFill="1" applyBorder="1" applyAlignment="1">
      <alignment horizontal="justify" wrapText="1"/>
    </xf>
    <xf numFmtId="0" fontId="7" fillId="32" borderId="11" xfId="0" applyNumberFormat="1" applyFont="1" applyFill="1" applyBorder="1" applyAlignment="1">
      <alignment horizontal="center" wrapText="1"/>
    </xf>
    <xf numFmtId="182" fontId="7" fillId="32" borderId="11" xfId="61" applyNumberFormat="1" applyFont="1" applyFill="1" applyBorder="1" applyAlignment="1">
      <alignment horizontal="distributed" wrapText="1"/>
    </xf>
    <xf numFmtId="182" fontId="7" fillId="32" borderId="11" xfId="61" applyNumberFormat="1" applyFont="1" applyFill="1" applyBorder="1" applyAlignment="1">
      <alignment horizontal="distributed"/>
    </xf>
    <xf numFmtId="181" fontId="4" fillId="32" borderId="11" xfId="61" applyNumberFormat="1" applyFont="1" applyFill="1" applyBorder="1" applyAlignment="1">
      <alignment horizontal="center"/>
    </xf>
    <xf numFmtId="49" fontId="7" fillId="32" borderId="11" xfId="0" applyNumberFormat="1" applyFont="1" applyFill="1" applyBorder="1" applyAlignment="1">
      <alignment horizontal="center" wrapText="1"/>
    </xf>
    <xf numFmtId="0" fontId="7" fillId="32" borderId="11" xfId="53" applyFont="1" applyFill="1" applyBorder="1" applyAlignment="1">
      <alignment horizontal="justify" wrapText="1"/>
      <protection/>
    </xf>
    <xf numFmtId="49" fontId="11" fillId="32" borderId="11" xfId="0" applyNumberFormat="1" applyFont="1" applyFill="1" applyBorder="1" applyAlignment="1">
      <alignment horizontal="center" wrapText="1"/>
    </xf>
    <xf numFmtId="181" fontId="7" fillId="32" borderId="11" xfId="61" applyNumberFormat="1" applyFont="1" applyFill="1" applyBorder="1" applyAlignment="1">
      <alignment horizontal="right" wrapText="1"/>
    </xf>
    <xf numFmtId="173" fontId="7" fillId="32" borderId="11" xfId="61" applyNumberFormat="1" applyFont="1" applyFill="1" applyBorder="1" applyAlignment="1">
      <alignment horizontal="right" wrapText="1"/>
    </xf>
    <xf numFmtId="0" fontId="5" fillId="32" borderId="11" xfId="0" applyFont="1" applyFill="1" applyBorder="1" applyAlignment="1">
      <alignment/>
    </xf>
    <xf numFmtId="0" fontId="5" fillId="32" borderId="0" xfId="0" applyFont="1" applyFill="1" applyBorder="1" applyAlignment="1">
      <alignment/>
    </xf>
    <xf numFmtId="49" fontId="5" fillId="32" borderId="0" xfId="0" applyNumberFormat="1" applyFont="1" applyFill="1" applyBorder="1" applyAlignment="1">
      <alignment horizontal="center"/>
    </xf>
    <xf numFmtId="182" fontId="5" fillId="32" borderId="0" xfId="61" applyNumberFormat="1" applyFont="1" applyFill="1" applyBorder="1" applyAlignment="1">
      <alignment horizontal="distributed"/>
    </xf>
    <xf numFmtId="0" fontId="10" fillId="32" borderId="0" xfId="0" applyFont="1" applyFill="1" applyBorder="1" applyAlignment="1">
      <alignment/>
    </xf>
    <xf numFmtId="49" fontId="9" fillId="32" borderId="0" xfId="0" applyNumberFormat="1" applyFont="1" applyFill="1" applyBorder="1" applyAlignment="1">
      <alignment/>
    </xf>
    <xf numFmtId="49" fontId="10" fillId="32" borderId="0" xfId="0" applyNumberFormat="1" applyFont="1" applyFill="1" applyBorder="1" applyAlignment="1">
      <alignment horizontal="center"/>
    </xf>
    <xf numFmtId="173" fontId="5" fillId="32" borderId="0" xfId="0" applyNumberFormat="1" applyFont="1" applyFill="1" applyBorder="1" applyAlignment="1">
      <alignment horizontal="center"/>
    </xf>
    <xf numFmtId="0" fontId="4" fillId="32" borderId="0" xfId="0" applyFont="1" applyFill="1" applyAlignment="1">
      <alignment horizontal="left"/>
    </xf>
    <xf numFmtId="171" fontId="4" fillId="32" borderId="0" xfId="61" applyFont="1" applyFill="1" applyAlignment="1">
      <alignment horizontal="right"/>
    </xf>
    <xf numFmtId="0" fontId="4" fillId="32" borderId="0" xfId="0" applyFont="1" applyFill="1" applyAlignment="1">
      <alignment horizontal="right"/>
    </xf>
    <xf numFmtId="0" fontId="6" fillId="32" borderId="0" xfId="0" applyFont="1" applyFill="1" applyAlignment="1">
      <alignment/>
    </xf>
    <xf numFmtId="49" fontId="8" fillId="32" borderId="0" xfId="0" applyNumberFormat="1" applyFont="1" applyFill="1" applyAlignment="1">
      <alignment/>
    </xf>
    <xf numFmtId="171" fontId="6" fillId="32" borderId="0" xfId="61" applyFont="1" applyFill="1" applyAlignment="1">
      <alignment horizontal="right"/>
    </xf>
    <xf numFmtId="0" fontId="4" fillId="32" borderId="0" xfId="0" applyFont="1" applyFill="1" applyAlignment="1">
      <alignment horizontal="left" wrapText="1"/>
    </xf>
    <xf numFmtId="0" fontId="4" fillId="32" borderId="11" xfId="0" applyFont="1" applyFill="1" applyBorder="1" applyAlignment="1">
      <alignment horizontal="center" vertical="center"/>
    </xf>
    <xf numFmtId="49" fontId="4" fillId="32" borderId="11" xfId="0" applyNumberFormat="1" applyFont="1" applyFill="1" applyBorder="1" applyAlignment="1">
      <alignment horizontal="center" vertical="center" wrapText="1"/>
    </xf>
    <xf numFmtId="0" fontId="4" fillId="32" borderId="11" xfId="0" applyFont="1" applyFill="1" applyBorder="1" applyAlignment="1">
      <alignment horizontal="center" vertical="center" wrapText="1"/>
    </xf>
    <xf numFmtId="171" fontId="4" fillId="32" borderId="0" xfId="61" applyFont="1" applyFill="1" applyAlignment="1">
      <alignment horizontal="center"/>
    </xf>
    <xf numFmtId="171" fontId="4" fillId="32" borderId="0" xfId="61" applyFont="1" applyFill="1" applyAlignment="1">
      <alignment horizontal="center" wrapText="1"/>
    </xf>
    <xf numFmtId="0" fontId="4" fillId="32" borderId="11" xfId="61" applyNumberFormat="1" applyFont="1" applyFill="1" applyBorder="1" applyAlignment="1">
      <alignment horizontal="center" wrapText="1"/>
    </xf>
    <xf numFmtId="0" fontId="4" fillId="32" borderId="11" xfId="61" applyNumberFormat="1" applyFont="1" applyFill="1" applyBorder="1" applyAlignment="1">
      <alignment horizontal="center"/>
    </xf>
    <xf numFmtId="0" fontId="4" fillId="32" borderId="0" xfId="0" applyFont="1" applyFill="1" applyAlignment="1">
      <alignment horizontal="center" vertical="center" wrapText="1"/>
    </xf>
    <xf numFmtId="0" fontId="4" fillId="32" borderId="13" xfId="61" applyNumberFormat="1" applyFont="1" applyFill="1" applyBorder="1" applyAlignment="1">
      <alignment horizontal="center" wrapText="1"/>
    </xf>
    <xf numFmtId="0" fontId="6" fillId="32" borderId="12" xfId="61" applyNumberFormat="1" applyFont="1" applyFill="1" applyBorder="1" applyAlignment="1">
      <alignment horizontal="center" wrapText="1"/>
    </xf>
    <xf numFmtId="0" fontId="6" fillId="32" borderId="14" xfId="61" applyNumberFormat="1" applyFont="1" applyFill="1" applyBorder="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3"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290"/>
  <sheetViews>
    <sheetView tabSelected="1" zoomScaleSheetLayoutView="75" zoomScalePageLayoutView="0" workbookViewId="0" topLeftCell="A1005">
      <selection activeCell="A1005" sqref="A1005"/>
    </sheetView>
  </sheetViews>
  <sheetFormatPr defaultColWidth="9.00390625" defaultRowHeight="12.75"/>
  <cols>
    <col min="1" max="1" width="75.125" style="118" customWidth="1"/>
    <col min="2" max="2" width="6.875" style="119" customWidth="1"/>
    <col min="3" max="3" width="8.875" style="118" bestFit="1" customWidth="1"/>
    <col min="4" max="4" width="7.125" style="118" customWidth="1"/>
    <col min="5" max="5" width="19.25390625" style="118" customWidth="1"/>
    <col min="6" max="6" width="12.00390625" style="118" customWidth="1"/>
    <col min="7" max="7" width="19.625" style="120" customWidth="1"/>
    <col min="8" max="8" width="18.75390625" style="120" customWidth="1"/>
    <col min="9" max="9" width="20.00390625" style="116" customWidth="1"/>
    <col min="10" max="10" width="16.75390625" style="1" customWidth="1"/>
    <col min="11" max="11" width="16.375" style="1" customWidth="1"/>
    <col min="12" max="12" width="15.375" style="1" customWidth="1"/>
    <col min="13" max="13" width="15.00390625" style="1" customWidth="1"/>
    <col min="14" max="16384" width="9.125" style="1" customWidth="1"/>
  </cols>
  <sheetData>
    <row r="1" spans="1:9" ht="18.75">
      <c r="A1" s="23"/>
      <c r="B1" s="24"/>
      <c r="C1" s="25"/>
      <c r="D1" s="23"/>
      <c r="E1" s="26"/>
      <c r="F1" s="27"/>
      <c r="G1" s="125" t="s">
        <v>91</v>
      </c>
      <c r="H1" s="125"/>
      <c r="I1" s="125"/>
    </row>
    <row r="2" spans="1:9" ht="62.25" customHeight="1">
      <c r="A2" s="23"/>
      <c r="B2" s="24"/>
      <c r="C2" s="25"/>
      <c r="D2" s="23"/>
      <c r="E2" s="25"/>
      <c r="F2" s="25"/>
      <c r="G2" s="126" t="s">
        <v>88</v>
      </c>
      <c r="H2" s="126"/>
      <c r="I2" s="126"/>
    </row>
    <row r="3" spans="1:9" ht="18.75">
      <c r="A3" s="23"/>
      <c r="B3" s="24"/>
      <c r="C3" s="28" t="s">
        <v>207</v>
      </c>
      <c r="D3" s="28"/>
      <c r="E3" s="28"/>
      <c r="F3" s="28"/>
      <c r="G3" s="28"/>
      <c r="H3" s="28"/>
      <c r="I3" s="28"/>
    </row>
    <row r="4" spans="1:9" ht="39.75" customHeight="1">
      <c r="A4" s="129" t="s">
        <v>89</v>
      </c>
      <c r="B4" s="129"/>
      <c r="C4" s="129"/>
      <c r="D4" s="129"/>
      <c r="E4" s="129"/>
      <c r="F4" s="129"/>
      <c r="G4" s="129"/>
      <c r="H4" s="129"/>
      <c r="I4" s="129"/>
    </row>
    <row r="5" spans="1:9" ht="18.75">
      <c r="A5" s="23"/>
      <c r="B5" s="24"/>
      <c r="C5" s="29"/>
      <c r="D5" s="29"/>
      <c r="E5" s="30"/>
      <c r="F5" s="30"/>
      <c r="G5" s="31"/>
      <c r="H5" s="31"/>
      <c r="I5" s="28" t="s">
        <v>374</v>
      </c>
    </row>
    <row r="6" spans="1:9" ht="12.75">
      <c r="A6" s="122" t="s">
        <v>252</v>
      </c>
      <c r="B6" s="123" t="s">
        <v>202</v>
      </c>
      <c r="C6" s="123" t="s">
        <v>203</v>
      </c>
      <c r="D6" s="124" t="s">
        <v>204</v>
      </c>
      <c r="E6" s="124" t="s">
        <v>205</v>
      </c>
      <c r="F6" s="124" t="s">
        <v>206</v>
      </c>
      <c r="G6" s="130" t="s">
        <v>226</v>
      </c>
      <c r="H6" s="130" t="s">
        <v>400</v>
      </c>
      <c r="I6" s="127" t="s">
        <v>90</v>
      </c>
    </row>
    <row r="7" spans="1:9" ht="12.75">
      <c r="A7" s="122"/>
      <c r="B7" s="123"/>
      <c r="C7" s="123"/>
      <c r="D7" s="124"/>
      <c r="E7" s="124"/>
      <c r="F7" s="124"/>
      <c r="G7" s="131"/>
      <c r="H7" s="131"/>
      <c r="I7" s="128"/>
    </row>
    <row r="8" spans="1:9" ht="12.75">
      <c r="A8" s="122"/>
      <c r="B8" s="123"/>
      <c r="C8" s="123"/>
      <c r="D8" s="124"/>
      <c r="E8" s="124"/>
      <c r="F8" s="124"/>
      <c r="G8" s="131"/>
      <c r="H8" s="131"/>
      <c r="I8" s="128"/>
    </row>
    <row r="9" spans="1:9" ht="12.75">
      <c r="A9" s="122"/>
      <c r="B9" s="123"/>
      <c r="C9" s="123"/>
      <c r="D9" s="124"/>
      <c r="E9" s="124"/>
      <c r="F9" s="124"/>
      <c r="G9" s="131"/>
      <c r="H9" s="131"/>
      <c r="I9" s="128"/>
    </row>
    <row r="10" spans="1:9" ht="12.75">
      <c r="A10" s="122"/>
      <c r="B10" s="123"/>
      <c r="C10" s="123"/>
      <c r="D10" s="124"/>
      <c r="E10" s="124"/>
      <c r="F10" s="124"/>
      <c r="G10" s="132"/>
      <c r="H10" s="132"/>
      <c r="I10" s="128"/>
    </row>
    <row r="11" spans="1:9" ht="18.75">
      <c r="A11" s="32">
        <v>1</v>
      </c>
      <c r="B11" s="33">
        <v>2</v>
      </c>
      <c r="C11" s="32">
        <v>3</v>
      </c>
      <c r="D11" s="32">
        <v>4</v>
      </c>
      <c r="E11" s="32">
        <v>5</v>
      </c>
      <c r="F11" s="32">
        <v>6</v>
      </c>
      <c r="G11" s="34">
        <v>7</v>
      </c>
      <c r="H11" s="35">
        <v>8</v>
      </c>
      <c r="I11" s="36">
        <v>9</v>
      </c>
    </row>
    <row r="12" spans="1:9" ht="37.5">
      <c r="A12" s="37" t="s">
        <v>253</v>
      </c>
      <c r="B12" s="38" t="s">
        <v>254</v>
      </c>
      <c r="C12" s="38"/>
      <c r="D12" s="38"/>
      <c r="E12" s="38"/>
      <c r="F12" s="38"/>
      <c r="G12" s="39">
        <f>G13+G37</f>
        <v>9253.21</v>
      </c>
      <c r="H12" s="39">
        <f>H13+H37</f>
        <v>8002.799999999999</v>
      </c>
      <c r="I12" s="39">
        <f>I13+I37</f>
        <v>8026.4</v>
      </c>
    </row>
    <row r="13" spans="1:16" ht="18.75">
      <c r="A13" s="20" t="s">
        <v>255</v>
      </c>
      <c r="B13" s="13">
        <v>201</v>
      </c>
      <c r="C13" s="14" t="s">
        <v>261</v>
      </c>
      <c r="D13" s="14" t="s">
        <v>251</v>
      </c>
      <c r="E13" s="14"/>
      <c r="F13" s="14"/>
      <c r="G13" s="22">
        <f>G14+G28</f>
        <v>9221.21</v>
      </c>
      <c r="H13" s="22">
        <f>H14+H28</f>
        <v>7970.799999999999</v>
      </c>
      <c r="I13" s="22">
        <f>I14+I28</f>
        <v>7994.4</v>
      </c>
      <c r="J13" s="3"/>
      <c r="K13" s="3"/>
      <c r="L13" s="3"/>
      <c r="M13" s="3"/>
      <c r="N13" s="3"/>
      <c r="O13" s="3"/>
      <c r="P13" s="3"/>
    </row>
    <row r="14" spans="1:12" ht="56.25">
      <c r="A14" s="20" t="s">
        <v>257</v>
      </c>
      <c r="B14" s="13">
        <v>201</v>
      </c>
      <c r="C14" s="14" t="s">
        <v>261</v>
      </c>
      <c r="D14" s="14" t="s">
        <v>262</v>
      </c>
      <c r="E14" s="14"/>
      <c r="F14" s="14"/>
      <c r="G14" s="22">
        <f>G15</f>
        <v>8147.3099999999995</v>
      </c>
      <c r="H14" s="22">
        <f>H15</f>
        <v>6850.4</v>
      </c>
      <c r="I14" s="22">
        <f>I15</f>
        <v>6874</v>
      </c>
      <c r="J14" s="2"/>
      <c r="K14" s="2"/>
      <c r="L14" s="2"/>
    </row>
    <row r="15" spans="1:12" ht="18.75">
      <c r="A15" s="20" t="s">
        <v>258</v>
      </c>
      <c r="B15" s="13">
        <v>201</v>
      </c>
      <c r="C15" s="14" t="s">
        <v>261</v>
      </c>
      <c r="D15" s="14" t="s">
        <v>262</v>
      </c>
      <c r="E15" s="14" t="s">
        <v>605</v>
      </c>
      <c r="F15" s="14"/>
      <c r="G15" s="22">
        <f>G16+G25</f>
        <v>8147.3099999999995</v>
      </c>
      <c r="H15" s="22">
        <f>H16+H25</f>
        <v>6850.4</v>
      </c>
      <c r="I15" s="22">
        <f>I16+I25</f>
        <v>6874</v>
      </c>
      <c r="J15" s="3"/>
      <c r="K15" s="3"/>
      <c r="L15" s="3"/>
    </row>
    <row r="16" spans="1:9" ht="18.75">
      <c r="A16" s="20" t="s">
        <v>259</v>
      </c>
      <c r="B16" s="13">
        <v>201</v>
      </c>
      <c r="C16" s="14" t="s">
        <v>261</v>
      </c>
      <c r="D16" s="14" t="s">
        <v>262</v>
      </c>
      <c r="E16" s="14" t="s">
        <v>606</v>
      </c>
      <c r="F16" s="14"/>
      <c r="G16" s="22">
        <f>G17+G21+G23</f>
        <v>8144.91</v>
      </c>
      <c r="H16" s="22">
        <f>H17+H21+H23</f>
        <v>6848</v>
      </c>
      <c r="I16" s="22">
        <f>I17+I21+I23</f>
        <v>6871.6</v>
      </c>
    </row>
    <row r="17" spans="1:12" ht="37.5">
      <c r="A17" s="20" t="s">
        <v>269</v>
      </c>
      <c r="B17" s="13">
        <v>201</v>
      </c>
      <c r="C17" s="14" t="s">
        <v>261</v>
      </c>
      <c r="D17" s="14" t="s">
        <v>262</v>
      </c>
      <c r="E17" s="14" t="s">
        <v>646</v>
      </c>
      <c r="F17" s="14"/>
      <c r="G17" s="22">
        <f>G18+G19+G20</f>
        <v>5391.41</v>
      </c>
      <c r="H17" s="22">
        <f>H18+H19+H20</f>
        <v>4651.400000000001</v>
      </c>
      <c r="I17" s="22">
        <f>I18+I19+I20</f>
        <v>4675</v>
      </c>
      <c r="J17" s="3"/>
      <c r="K17" s="3"/>
      <c r="L17" s="3"/>
    </row>
    <row r="18" spans="1:11" ht="75">
      <c r="A18" s="20" t="s">
        <v>260</v>
      </c>
      <c r="B18" s="13">
        <v>201</v>
      </c>
      <c r="C18" s="14" t="s">
        <v>261</v>
      </c>
      <c r="D18" s="14" t="s">
        <v>262</v>
      </c>
      <c r="E18" s="14" t="s">
        <v>646</v>
      </c>
      <c r="F18" s="14" t="s">
        <v>263</v>
      </c>
      <c r="G18" s="15">
        <f>3734.9+387.8</f>
        <v>4122.7</v>
      </c>
      <c r="H18" s="15">
        <v>3385.8</v>
      </c>
      <c r="I18" s="15">
        <v>3385.8</v>
      </c>
      <c r="K18" s="2"/>
    </row>
    <row r="19" spans="1:9" ht="37.5">
      <c r="A19" s="20" t="s">
        <v>264</v>
      </c>
      <c r="B19" s="13">
        <v>201</v>
      </c>
      <c r="C19" s="14" t="s">
        <v>261</v>
      </c>
      <c r="D19" s="14" t="s">
        <v>262</v>
      </c>
      <c r="E19" s="14" t="s">
        <v>646</v>
      </c>
      <c r="F19" s="14" t="s">
        <v>266</v>
      </c>
      <c r="G19" s="15">
        <v>1267.51</v>
      </c>
      <c r="H19" s="15">
        <v>1264.4</v>
      </c>
      <c r="I19" s="15">
        <v>1288</v>
      </c>
    </row>
    <row r="20" spans="1:9" ht="18.75">
      <c r="A20" s="20" t="s">
        <v>265</v>
      </c>
      <c r="B20" s="13">
        <v>201</v>
      </c>
      <c r="C20" s="14" t="s">
        <v>261</v>
      </c>
      <c r="D20" s="14" t="s">
        <v>262</v>
      </c>
      <c r="E20" s="14" t="s">
        <v>646</v>
      </c>
      <c r="F20" s="14" t="s">
        <v>267</v>
      </c>
      <c r="G20" s="15">
        <v>1.2</v>
      </c>
      <c r="H20" s="15">
        <v>1.2</v>
      </c>
      <c r="I20" s="22">
        <v>1.2</v>
      </c>
    </row>
    <row r="21" spans="1:9" ht="37.5">
      <c r="A21" s="20" t="s">
        <v>268</v>
      </c>
      <c r="B21" s="13">
        <v>201</v>
      </c>
      <c r="C21" s="14" t="s">
        <v>261</v>
      </c>
      <c r="D21" s="14" t="s">
        <v>262</v>
      </c>
      <c r="E21" s="14" t="s">
        <v>661</v>
      </c>
      <c r="F21" s="14"/>
      <c r="G21" s="22">
        <f>G22</f>
        <v>2453.5</v>
      </c>
      <c r="H21" s="22">
        <f>H22</f>
        <v>1896.6</v>
      </c>
      <c r="I21" s="22">
        <f>I22</f>
        <v>1896.6</v>
      </c>
    </row>
    <row r="22" spans="1:9" ht="75">
      <c r="A22" s="20" t="s">
        <v>260</v>
      </c>
      <c r="B22" s="13">
        <v>201</v>
      </c>
      <c r="C22" s="14" t="s">
        <v>261</v>
      </c>
      <c r="D22" s="14" t="s">
        <v>262</v>
      </c>
      <c r="E22" s="14" t="s">
        <v>661</v>
      </c>
      <c r="F22" s="14" t="s">
        <v>263</v>
      </c>
      <c r="G22" s="15">
        <v>2453.5</v>
      </c>
      <c r="H22" s="15">
        <v>1896.6</v>
      </c>
      <c r="I22" s="22">
        <v>1896.6</v>
      </c>
    </row>
    <row r="23" spans="1:9" ht="37.5">
      <c r="A23" s="20" t="s">
        <v>270</v>
      </c>
      <c r="B23" s="13">
        <v>201</v>
      </c>
      <c r="C23" s="14" t="s">
        <v>261</v>
      </c>
      <c r="D23" s="14" t="s">
        <v>262</v>
      </c>
      <c r="E23" s="14" t="s">
        <v>662</v>
      </c>
      <c r="F23" s="14"/>
      <c r="G23" s="22">
        <f>G24</f>
        <v>300</v>
      </c>
      <c r="H23" s="22">
        <f>H24</f>
        <v>300</v>
      </c>
      <c r="I23" s="22">
        <f>I24</f>
        <v>300</v>
      </c>
    </row>
    <row r="24" spans="1:9" ht="75">
      <c r="A24" s="20" t="s">
        <v>260</v>
      </c>
      <c r="B24" s="13">
        <v>201</v>
      </c>
      <c r="C24" s="14" t="s">
        <v>261</v>
      </c>
      <c r="D24" s="14" t="s">
        <v>262</v>
      </c>
      <c r="E24" s="14" t="s">
        <v>662</v>
      </c>
      <c r="F24" s="14" t="s">
        <v>263</v>
      </c>
      <c r="G24" s="15">
        <v>300</v>
      </c>
      <c r="H24" s="15">
        <v>300</v>
      </c>
      <c r="I24" s="15">
        <v>300</v>
      </c>
    </row>
    <row r="25" spans="1:9" ht="37.5">
      <c r="A25" s="40" t="s">
        <v>211</v>
      </c>
      <c r="B25" s="13">
        <v>201</v>
      </c>
      <c r="C25" s="14" t="s">
        <v>261</v>
      </c>
      <c r="D25" s="14" t="s">
        <v>262</v>
      </c>
      <c r="E25" s="14" t="s">
        <v>611</v>
      </c>
      <c r="F25" s="14"/>
      <c r="G25" s="15">
        <f aca="true" t="shared" si="0" ref="G25:I26">G26</f>
        <v>2.4</v>
      </c>
      <c r="H25" s="15">
        <f t="shared" si="0"/>
        <v>2.4</v>
      </c>
      <c r="I25" s="15">
        <f t="shared" si="0"/>
        <v>2.4</v>
      </c>
    </row>
    <row r="26" spans="1:9" ht="37.5">
      <c r="A26" s="20" t="s">
        <v>269</v>
      </c>
      <c r="B26" s="13">
        <v>201</v>
      </c>
      <c r="C26" s="14" t="s">
        <v>261</v>
      </c>
      <c r="D26" s="14" t="s">
        <v>262</v>
      </c>
      <c r="E26" s="14" t="s">
        <v>612</v>
      </c>
      <c r="F26" s="14"/>
      <c r="G26" s="15">
        <f t="shared" si="0"/>
        <v>2.4</v>
      </c>
      <c r="H26" s="15">
        <f t="shared" si="0"/>
        <v>2.4</v>
      </c>
      <c r="I26" s="15">
        <f t="shared" si="0"/>
        <v>2.4</v>
      </c>
    </row>
    <row r="27" spans="1:9" ht="18.75">
      <c r="A27" s="20" t="s">
        <v>265</v>
      </c>
      <c r="B27" s="13">
        <v>201</v>
      </c>
      <c r="C27" s="14" t="s">
        <v>261</v>
      </c>
      <c r="D27" s="14" t="s">
        <v>262</v>
      </c>
      <c r="E27" s="14" t="s">
        <v>612</v>
      </c>
      <c r="F27" s="14" t="s">
        <v>267</v>
      </c>
      <c r="G27" s="15">
        <v>2.4</v>
      </c>
      <c r="H27" s="15">
        <v>2.4</v>
      </c>
      <c r="I27" s="22">
        <v>2.4</v>
      </c>
    </row>
    <row r="28" spans="1:12" ht="18.75">
      <c r="A28" s="20" t="s">
        <v>273</v>
      </c>
      <c r="B28" s="13">
        <v>201</v>
      </c>
      <c r="C28" s="14" t="s">
        <v>261</v>
      </c>
      <c r="D28" s="14" t="s">
        <v>271</v>
      </c>
      <c r="E28" s="14"/>
      <c r="F28" s="14"/>
      <c r="G28" s="22">
        <f>G32+G29</f>
        <v>1073.9</v>
      </c>
      <c r="H28" s="22">
        <f>H32+H29</f>
        <v>1120.4</v>
      </c>
      <c r="I28" s="22">
        <f>I32+I29</f>
        <v>1120.4</v>
      </c>
      <c r="J28" s="2"/>
      <c r="K28" s="2"/>
      <c r="L28" s="2"/>
    </row>
    <row r="29" spans="1:12" ht="37.5">
      <c r="A29" s="20" t="s">
        <v>158</v>
      </c>
      <c r="B29" s="13">
        <v>201</v>
      </c>
      <c r="C29" s="14" t="s">
        <v>261</v>
      </c>
      <c r="D29" s="14" t="s">
        <v>271</v>
      </c>
      <c r="E29" s="14" t="s">
        <v>448</v>
      </c>
      <c r="F29" s="14"/>
      <c r="G29" s="22">
        <f aca="true" t="shared" si="1" ref="G29:I30">G30</f>
        <v>44.9</v>
      </c>
      <c r="H29" s="22">
        <f t="shared" si="1"/>
        <v>44.9</v>
      </c>
      <c r="I29" s="22">
        <f t="shared" si="1"/>
        <v>44.9</v>
      </c>
      <c r="J29" s="3"/>
      <c r="K29" s="3"/>
      <c r="L29" s="3"/>
    </row>
    <row r="30" spans="1:9" ht="18.75">
      <c r="A30" s="20" t="s">
        <v>259</v>
      </c>
      <c r="B30" s="13">
        <v>201</v>
      </c>
      <c r="C30" s="14" t="s">
        <v>261</v>
      </c>
      <c r="D30" s="14" t="s">
        <v>271</v>
      </c>
      <c r="E30" s="14" t="s">
        <v>449</v>
      </c>
      <c r="F30" s="14"/>
      <c r="G30" s="22">
        <f t="shared" si="1"/>
        <v>44.9</v>
      </c>
      <c r="H30" s="22">
        <f t="shared" si="1"/>
        <v>44.9</v>
      </c>
      <c r="I30" s="22">
        <f t="shared" si="1"/>
        <v>44.9</v>
      </c>
    </row>
    <row r="31" spans="1:9" ht="37.5">
      <c r="A31" s="20" t="s">
        <v>272</v>
      </c>
      <c r="B31" s="13">
        <v>201</v>
      </c>
      <c r="C31" s="14" t="s">
        <v>261</v>
      </c>
      <c r="D31" s="14" t="s">
        <v>271</v>
      </c>
      <c r="E31" s="14" t="s">
        <v>449</v>
      </c>
      <c r="F31" s="14" t="s">
        <v>266</v>
      </c>
      <c r="G31" s="15">
        <v>44.9</v>
      </c>
      <c r="H31" s="15">
        <v>44.9</v>
      </c>
      <c r="I31" s="22">
        <v>44.9</v>
      </c>
    </row>
    <row r="32" spans="1:9" ht="18.75">
      <c r="A32" s="20" t="s">
        <v>258</v>
      </c>
      <c r="B32" s="13">
        <v>201</v>
      </c>
      <c r="C32" s="14" t="s">
        <v>261</v>
      </c>
      <c r="D32" s="14" t="s">
        <v>271</v>
      </c>
      <c r="E32" s="14" t="s">
        <v>605</v>
      </c>
      <c r="F32" s="14"/>
      <c r="G32" s="22">
        <f aca="true" t="shared" si="2" ref="G32:I33">G33</f>
        <v>1029</v>
      </c>
      <c r="H32" s="22">
        <f>H33</f>
        <v>1075.5</v>
      </c>
      <c r="I32" s="22">
        <f>I33</f>
        <v>1075.5</v>
      </c>
    </row>
    <row r="33" spans="1:9" ht="18.75">
      <c r="A33" s="20" t="s">
        <v>259</v>
      </c>
      <c r="B33" s="13">
        <v>201</v>
      </c>
      <c r="C33" s="14" t="s">
        <v>261</v>
      </c>
      <c r="D33" s="14" t="s">
        <v>271</v>
      </c>
      <c r="E33" s="14" t="s">
        <v>606</v>
      </c>
      <c r="F33" s="14"/>
      <c r="G33" s="22">
        <f t="shared" si="2"/>
        <v>1029</v>
      </c>
      <c r="H33" s="22">
        <f t="shared" si="2"/>
        <v>1075.5</v>
      </c>
      <c r="I33" s="22">
        <f t="shared" si="2"/>
        <v>1075.5</v>
      </c>
    </row>
    <row r="34" spans="1:9" ht="18.75">
      <c r="A34" s="20" t="s">
        <v>274</v>
      </c>
      <c r="B34" s="13">
        <v>201</v>
      </c>
      <c r="C34" s="14" t="s">
        <v>261</v>
      </c>
      <c r="D34" s="14" t="s">
        <v>271</v>
      </c>
      <c r="E34" s="14" t="s">
        <v>614</v>
      </c>
      <c r="F34" s="14"/>
      <c r="G34" s="22">
        <f>G35+G36</f>
        <v>1029</v>
      </c>
      <c r="H34" s="22">
        <f>H35+H36</f>
        <v>1075.5</v>
      </c>
      <c r="I34" s="22">
        <f>I35+I36</f>
        <v>1075.5</v>
      </c>
    </row>
    <row r="35" spans="1:9" ht="37.5">
      <c r="A35" s="20" t="s">
        <v>272</v>
      </c>
      <c r="B35" s="13">
        <v>201</v>
      </c>
      <c r="C35" s="14" t="s">
        <v>261</v>
      </c>
      <c r="D35" s="14" t="s">
        <v>271</v>
      </c>
      <c r="E35" s="14" t="s">
        <v>614</v>
      </c>
      <c r="F35" s="14" t="s">
        <v>266</v>
      </c>
      <c r="G35" s="41">
        <v>0</v>
      </c>
      <c r="H35" s="15">
        <v>46.5</v>
      </c>
      <c r="I35" s="22">
        <v>46.5</v>
      </c>
    </row>
    <row r="36" spans="1:9" ht="18.75">
      <c r="A36" s="20" t="s">
        <v>312</v>
      </c>
      <c r="B36" s="13">
        <v>201</v>
      </c>
      <c r="C36" s="14" t="s">
        <v>261</v>
      </c>
      <c r="D36" s="14" t="s">
        <v>271</v>
      </c>
      <c r="E36" s="14" t="s">
        <v>614</v>
      </c>
      <c r="F36" s="14" t="s">
        <v>313</v>
      </c>
      <c r="G36" s="15">
        <v>1029</v>
      </c>
      <c r="H36" s="15">
        <v>1029</v>
      </c>
      <c r="I36" s="15">
        <v>1029</v>
      </c>
    </row>
    <row r="37" spans="1:12" ht="18.75">
      <c r="A37" s="20" t="s">
        <v>277</v>
      </c>
      <c r="B37" s="13">
        <v>201</v>
      </c>
      <c r="C37" s="14" t="s">
        <v>275</v>
      </c>
      <c r="D37" s="14" t="s">
        <v>251</v>
      </c>
      <c r="E37" s="14"/>
      <c r="F37" s="14"/>
      <c r="G37" s="22">
        <f aca="true" t="shared" si="3" ref="G37:I38">G38</f>
        <v>32</v>
      </c>
      <c r="H37" s="22">
        <f t="shared" si="3"/>
        <v>32</v>
      </c>
      <c r="I37" s="22">
        <f t="shared" si="3"/>
        <v>32</v>
      </c>
      <c r="J37" s="3"/>
      <c r="K37" s="3"/>
      <c r="L37" s="3"/>
    </row>
    <row r="38" spans="1:12" ht="37.5">
      <c r="A38" s="20" t="s">
        <v>278</v>
      </c>
      <c r="B38" s="13">
        <v>201</v>
      </c>
      <c r="C38" s="14" t="s">
        <v>275</v>
      </c>
      <c r="D38" s="14" t="s">
        <v>276</v>
      </c>
      <c r="E38" s="14"/>
      <c r="F38" s="14"/>
      <c r="G38" s="22">
        <f t="shared" si="3"/>
        <v>32</v>
      </c>
      <c r="H38" s="22">
        <f t="shared" si="3"/>
        <v>32</v>
      </c>
      <c r="I38" s="22">
        <f t="shared" si="3"/>
        <v>32</v>
      </c>
      <c r="J38" s="2"/>
      <c r="K38" s="2"/>
      <c r="L38" s="2"/>
    </row>
    <row r="39" spans="1:9" ht="37.5">
      <c r="A39" s="20" t="s">
        <v>158</v>
      </c>
      <c r="B39" s="13">
        <v>201</v>
      </c>
      <c r="C39" s="14" t="s">
        <v>275</v>
      </c>
      <c r="D39" s="14" t="s">
        <v>276</v>
      </c>
      <c r="E39" s="14" t="s">
        <v>448</v>
      </c>
      <c r="F39" s="14"/>
      <c r="G39" s="22">
        <f>G40</f>
        <v>32</v>
      </c>
      <c r="H39" s="22">
        <f>H41</f>
        <v>32</v>
      </c>
      <c r="I39" s="22">
        <f>I41</f>
        <v>32</v>
      </c>
    </row>
    <row r="40" spans="1:9" ht="18.75">
      <c r="A40" s="20" t="s">
        <v>259</v>
      </c>
      <c r="B40" s="13">
        <v>201</v>
      </c>
      <c r="C40" s="14" t="s">
        <v>275</v>
      </c>
      <c r="D40" s="14" t="s">
        <v>276</v>
      </c>
      <c r="E40" s="14" t="s">
        <v>449</v>
      </c>
      <c r="F40" s="14"/>
      <c r="G40" s="22">
        <f>G41</f>
        <v>32</v>
      </c>
      <c r="H40" s="22">
        <f>H41</f>
        <v>32</v>
      </c>
      <c r="I40" s="22">
        <f>I41</f>
        <v>32</v>
      </c>
    </row>
    <row r="41" spans="1:9" ht="37.5">
      <c r="A41" s="20" t="s">
        <v>272</v>
      </c>
      <c r="B41" s="13">
        <v>201</v>
      </c>
      <c r="C41" s="14" t="s">
        <v>275</v>
      </c>
      <c r="D41" s="14" t="s">
        <v>276</v>
      </c>
      <c r="E41" s="14" t="s">
        <v>449</v>
      </c>
      <c r="F41" s="14" t="s">
        <v>266</v>
      </c>
      <c r="G41" s="15">
        <v>32</v>
      </c>
      <c r="H41" s="15">
        <v>32</v>
      </c>
      <c r="I41" s="22">
        <v>32</v>
      </c>
    </row>
    <row r="42" spans="1:9" ht="37.5">
      <c r="A42" s="37" t="s">
        <v>279</v>
      </c>
      <c r="B42" s="38" t="s">
        <v>280</v>
      </c>
      <c r="C42" s="38"/>
      <c r="D42" s="38"/>
      <c r="E42" s="38"/>
      <c r="F42" s="38"/>
      <c r="G42" s="39">
        <f>G43+G60</f>
        <v>7811.2</v>
      </c>
      <c r="H42" s="39">
        <f>H43+H60</f>
        <v>6633.3</v>
      </c>
      <c r="I42" s="39">
        <f>I43+I60</f>
        <v>6636.6</v>
      </c>
    </row>
    <row r="43" spans="1:9" ht="18.75">
      <c r="A43" s="20" t="s">
        <v>255</v>
      </c>
      <c r="B43" s="13">
        <v>203</v>
      </c>
      <c r="C43" s="14" t="s">
        <v>261</v>
      </c>
      <c r="D43" s="14" t="s">
        <v>251</v>
      </c>
      <c r="E43" s="14"/>
      <c r="F43" s="14"/>
      <c r="G43" s="22">
        <f>G44+G56</f>
        <v>7791.2</v>
      </c>
      <c r="H43" s="22">
        <f>H44+H56</f>
        <v>6613.3</v>
      </c>
      <c r="I43" s="22">
        <f>I44+I56</f>
        <v>6616.6</v>
      </c>
    </row>
    <row r="44" spans="1:12" ht="56.25">
      <c r="A44" s="20" t="s">
        <v>282</v>
      </c>
      <c r="B44" s="13">
        <v>203</v>
      </c>
      <c r="C44" s="14" t="s">
        <v>261</v>
      </c>
      <c r="D44" s="14" t="s">
        <v>281</v>
      </c>
      <c r="E44" s="14"/>
      <c r="F44" s="14"/>
      <c r="G44" s="22">
        <f>G45</f>
        <v>7770.7</v>
      </c>
      <c r="H44" s="22">
        <f>H45</f>
        <v>6592.8</v>
      </c>
      <c r="I44" s="22">
        <f>I45</f>
        <v>6596.1</v>
      </c>
      <c r="J44" s="2"/>
      <c r="K44" s="2"/>
      <c r="L44" s="2"/>
    </row>
    <row r="45" spans="1:9" ht="18.75">
      <c r="A45" s="20" t="s">
        <v>258</v>
      </c>
      <c r="B45" s="13">
        <v>203</v>
      </c>
      <c r="C45" s="14" t="s">
        <v>261</v>
      </c>
      <c r="D45" s="14" t="s">
        <v>281</v>
      </c>
      <c r="E45" s="14" t="s">
        <v>605</v>
      </c>
      <c r="F45" s="14"/>
      <c r="G45" s="22">
        <f>G46+G53</f>
        <v>7770.7</v>
      </c>
      <c r="H45" s="22">
        <f>H46+H53</f>
        <v>6592.8</v>
      </c>
      <c r="I45" s="22">
        <f>I46+I53</f>
        <v>6596.1</v>
      </c>
    </row>
    <row r="46" spans="1:9" ht="18.75">
      <c r="A46" s="20" t="s">
        <v>259</v>
      </c>
      <c r="B46" s="13">
        <v>203</v>
      </c>
      <c r="C46" s="14" t="s">
        <v>261</v>
      </c>
      <c r="D46" s="14" t="s">
        <v>281</v>
      </c>
      <c r="E46" s="14" t="s">
        <v>606</v>
      </c>
      <c r="F46" s="14"/>
      <c r="G46" s="22">
        <f>G47+G51</f>
        <v>7769.2</v>
      </c>
      <c r="H46" s="22">
        <f>H47+H51</f>
        <v>6591.3</v>
      </c>
      <c r="I46" s="22">
        <f>I47+I51</f>
        <v>6594.6</v>
      </c>
    </row>
    <row r="47" spans="1:9" s="4" customFormat="1" ht="37.5">
      <c r="A47" s="20" t="s">
        <v>269</v>
      </c>
      <c r="B47" s="13">
        <v>203</v>
      </c>
      <c r="C47" s="14" t="s">
        <v>261</v>
      </c>
      <c r="D47" s="14" t="s">
        <v>281</v>
      </c>
      <c r="E47" s="14" t="s">
        <v>646</v>
      </c>
      <c r="F47" s="14"/>
      <c r="G47" s="22">
        <f>G48+G49+G50</f>
        <v>4265.7</v>
      </c>
      <c r="H47" s="22">
        <f>H48+H49+H50</f>
        <v>3983.7000000000003</v>
      </c>
      <c r="I47" s="22">
        <f>I48+I49+I50</f>
        <v>3987</v>
      </c>
    </row>
    <row r="48" spans="1:9" s="4" customFormat="1" ht="75">
      <c r="A48" s="20" t="s">
        <v>260</v>
      </c>
      <c r="B48" s="13">
        <v>203</v>
      </c>
      <c r="C48" s="14" t="s">
        <v>261</v>
      </c>
      <c r="D48" s="14" t="s">
        <v>281</v>
      </c>
      <c r="E48" s="14" t="s">
        <v>646</v>
      </c>
      <c r="F48" s="14" t="s">
        <v>263</v>
      </c>
      <c r="G48" s="15">
        <f>3330.2+392.1</f>
        <v>3722.2999999999997</v>
      </c>
      <c r="H48" s="15">
        <f>2730.8+646.4</f>
        <v>3377.2000000000003</v>
      </c>
      <c r="I48" s="15">
        <f>2730.8+646.4</f>
        <v>3377.2000000000003</v>
      </c>
    </row>
    <row r="49" spans="1:9" s="4" customFormat="1" ht="37.5">
      <c r="A49" s="20" t="s">
        <v>264</v>
      </c>
      <c r="B49" s="13">
        <v>203</v>
      </c>
      <c r="C49" s="14" t="s">
        <v>261</v>
      </c>
      <c r="D49" s="14" t="s">
        <v>281</v>
      </c>
      <c r="E49" s="14" t="s">
        <v>646</v>
      </c>
      <c r="F49" s="14" t="s">
        <v>266</v>
      </c>
      <c r="G49" s="15">
        <v>524.4</v>
      </c>
      <c r="H49" s="15">
        <v>593.5</v>
      </c>
      <c r="I49" s="22">
        <v>596.8</v>
      </c>
    </row>
    <row r="50" spans="1:9" ht="18.75">
      <c r="A50" s="20" t="s">
        <v>265</v>
      </c>
      <c r="B50" s="13">
        <v>203</v>
      </c>
      <c r="C50" s="14" t="s">
        <v>261</v>
      </c>
      <c r="D50" s="14" t="s">
        <v>281</v>
      </c>
      <c r="E50" s="14" t="s">
        <v>646</v>
      </c>
      <c r="F50" s="14" t="s">
        <v>267</v>
      </c>
      <c r="G50" s="15">
        <v>19</v>
      </c>
      <c r="H50" s="15">
        <v>13</v>
      </c>
      <c r="I50" s="22">
        <v>13</v>
      </c>
    </row>
    <row r="51" spans="1:9" ht="18.75">
      <c r="A51" s="20" t="s">
        <v>283</v>
      </c>
      <c r="B51" s="13">
        <v>203</v>
      </c>
      <c r="C51" s="14" t="s">
        <v>261</v>
      </c>
      <c r="D51" s="14" t="s">
        <v>281</v>
      </c>
      <c r="E51" s="14" t="s">
        <v>663</v>
      </c>
      <c r="F51" s="14"/>
      <c r="G51" s="22">
        <f>G52</f>
        <v>3503.5</v>
      </c>
      <c r="H51" s="22">
        <f>H52</f>
        <v>2607.6</v>
      </c>
      <c r="I51" s="22">
        <f>I52</f>
        <v>2607.6</v>
      </c>
    </row>
    <row r="52" spans="1:9" ht="75">
      <c r="A52" s="20" t="s">
        <v>260</v>
      </c>
      <c r="B52" s="13">
        <v>203</v>
      </c>
      <c r="C52" s="14" t="s">
        <v>261</v>
      </c>
      <c r="D52" s="14" t="s">
        <v>281</v>
      </c>
      <c r="E52" s="14" t="s">
        <v>663</v>
      </c>
      <c r="F52" s="14" t="s">
        <v>263</v>
      </c>
      <c r="G52" s="15">
        <v>3503.5</v>
      </c>
      <c r="H52" s="15">
        <v>2607.6</v>
      </c>
      <c r="I52" s="22">
        <v>2607.6</v>
      </c>
    </row>
    <row r="53" spans="1:9" ht="37.5">
      <c r="A53" s="40" t="s">
        <v>211</v>
      </c>
      <c r="B53" s="13">
        <v>203</v>
      </c>
      <c r="C53" s="14" t="s">
        <v>261</v>
      </c>
      <c r="D53" s="14" t="s">
        <v>281</v>
      </c>
      <c r="E53" s="14" t="s">
        <v>611</v>
      </c>
      <c r="F53" s="14"/>
      <c r="G53" s="15">
        <f aca="true" t="shared" si="4" ref="G53:I54">G54</f>
        <v>1.5</v>
      </c>
      <c r="H53" s="15">
        <f>H54</f>
        <v>1.5</v>
      </c>
      <c r="I53" s="15">
        <f t="shared" si="4"/>
        <v>1.5</v>
      </c>
    </row>
    <row r="54" spans="1:9" ht="37.5">
      <c r="A54" s="20" t="s">
        <v>269</v>
      </c>
      <c r="B54" s="13">
        <v>203</v>
      </c>
      <c r="C54" s="14" t="s">
        <v>261</v>
      </c>
      <c r="D54" s="14" t="s">
        <v>281</v>
      </c>
      <c r="E54" s="14" t="s">
        <v>612</v>
      </c>
      <c r="F54" s="14"/>
      <c r="G54" s="15">
        <f t="shared" si="4"/>
        <v>1.5</v>
      </c>
      <c r="H54" s="15">
        <f t="shared" si="4"/>
        <v>1.5</v>
      </c>
      <c r="I54" s="15">
        <f t="shared" si="4"/>
        <v>1.5</v>
      </c>
    </row>
    <row r="55" spans="1:9" ht="18.75">
      <c r="A55" s="20" t="s">
        <v>265</v>
      </c>
      <c r="B55" s="13">
        <v>203</v>
      </c>
      <c r="C55" s="14" t="s">
        <v>261</v>
      </c>
      <c r="D55" s="14" t="s">
        <v>281</v>
      </c>
      <c r="E55" s="14" t="s">
        <v>612</v>
      </c>
      <c r="F55" s="14" t="s">
        <v>267</v>
      </c>
      <c r="G55" s="15">
        <v>1.5</v>
      </c>
      <c r="H55" s="15">
        <v>1.5</v>
      </c>
      <c r="I55" s="22">
        <v>1.5</v>
      </c>
    </row>
    <row r="56" spans="1:9" ht="18.75">
      <c r="A56" s="20" t="s">
        <v>273</v>
      </c>
      <c r="B56" s="13">
        <v>203</v>
      </c>
      <c r="C56" s="14" t="s">
        <v>261</v>
      </c>
      <c r="D56" s="14" t="s">
        <v>271</v>
      </c>
      <c r="E56" s="14"/>
      <c r="F56" s="14"/>
      <c r="G56" s="22">
        <f aca="true" t="shared" si="5" ref="G56:H58">G57</f>
        <v>20.5</v>
      </c>
      <c r="H56" s="22">
        <f t="shared" si="5"/>
        <v>20.5</v>
      </c>
      <c r="I56" s="22">
        <f>I57</f>
        <v>20.5</v>
      </c>
    </row>
    <row r="57" spans="1:9" ht="37.5">
      <c r="A57" s="20" t="s">
        <v>158</v>
      </c>
      <c r="B57" s="13">
        <v>203</v>
      </c>
      <c r="C57" s="14" t="s">
        <v>261</v>
      </c>
      <c r="D57" s="14" t="s">
        <v>271</v>
      </c>
      <c r="E57" s="14" t="s">
        <v>448</v>
      </c>
      <c r="F57" s="14"/>
      <c r="G57" s="22">
        <f t="shared" si="5"/>
        <v>20.5</v>
      </c>
      <c r="H57" s="22">
        <f t="shared" si="5"/>
        <v>20.5</v>
      </c>
      <c r="I57" s="22">
        <f>I58</f>
        <v>20.5</v>
      </c>
    </row>
    <row r="58" spans="1:9" ht="18.75">
      <c r="A58" s="20" t="s">
        <v>259</v>
      </c>
      <c r="B58" s="13">
        <v>203</v>
      </c>
      <c r="C58" s="14" t="s">
        <v>261</v>
      </c>
      <c r="D58" s="14" t="s">
        <v>271</v>
      </c>
      <c r="E58" s="14" t="s">
        <v>449</v>
      </c>
      <c r="F58" s="14"/>
      <c r="G58" s="22">
        <f t="shared" si="5"/>
        <v>20.5</v>
      </c>
      <c r="H58" s="22">
        <f t="shared" si="5"/>
        <v>20.5</v>
      </c>
      <c r="I58" s="22">
        <f>I59</f>
        <v>20.5</v>
      </c>
    </row>
    <row r="59" spans="1:9" ht="37.5">
      <c r="A59" s="20" t="s">
        <v>272</v>
      </c>
      <c r="B59" s="13">
        <v>203</v>
      </c>
      <c r="C59" s="14" t="s">
        <v>261</v>
      </c>
      <c r="D59" s="14" t="s">
        <v>271</v>
      </c>
      <c r="E59" s="14" t="s">
        <v>449</v>
      </c>
      <c r="F59" s="14" t="s">
        <v>266</v>
      </c>
      <c r="G59" s="15">
        <v>20.5</v>
      </c>
      <c r="H59" s="15">
        <v>20.5</v>
      </c>
      <c r="I59" s="22">
        <v>20.5</v>
      </c>
    </row>
    <row r="60" spans="1:12" ht="18.75">
      <c r="A60" s="20" t="s">
        <v>277</v>
      </c>
      <c r="B60" s="13">
        <v>203</v>
      </c>
      <c r="C60" s="14" t="s">
        <v>275</v>
      </c>
      <c r="D60" s="14" t="s">
        <v>251</v>
      </c>
      <c r="E60" s="14"/>
      <c r="F60" s="14"/>
      <c r="G60" s="22">
        <f aca="true" t="shared" si="6" ref="G60:I61">G61</f>
        <v>20</v>
      </c>
      <c r="H60" s="22">
        <f t="shared" si="6"/>
        <v>20</v>
      </c>
      <c r="I60" s="22">
        <f t="shared" si="6"/>
        <v>20</v>
      </c>
      <c r="J60" s="2"/>
      <c r="K60" s="2"/>
      <c r="L60" s="2"/>
    </row>
    <row r="61" spans="1:9" ht="37.5">
      <c r="A61" s="20" t="s">
        <v>278</v>
      </c>
      <c r="B61" s="13">
        <v>203</v>
      </c>
      <c r="C61" s="14" t="s">
        <v>275</v>
      </c>
      <c r="D61" s="14" t="s">
        <v>276</v>
      </c>
      <c r="E61" s="14"/>
      <c r="F61" s="14"/>
      <c r="G61" s="22">
        <f t="shared" si="6"/>
        <v>20</v>
      </c>
      <c r="H61" s="22">
        <f t="shared" si="6"/>
        <v>20</v>
      </c>
      <c r="I61" s="22">
        <f t="shared" si="6"/>
        <v>20</v>
      </c>
    </row>
    <row r="62" spans="1:9" ht="37.5">
      <c r="A62" s="20" t="s">
        <v>158</v>
      </c>
      <c r="B62" s="13">
        <v>203</v>
      </c>
      <c r="C62" s="14" t="s">
        <v>275</v>
      </c>
      <c r="D62" s="14" t="s">
        <v>276</v>
      </c>
      <c r="E62" s="14" t="s">
        <v>448</v>
      </c>
      <c r="F62" s="14"/>
      <c r="G62" s="22">
        <f>G64</f>
        <v>20</v>
      </c>
      <c r="H62" s="22">
        <f>H64</f>
        <v>20</v>
      </c>
      <c r="I62" s="22">
        <f>I64</f>
        <v>20</v>
      </c>
    </row>
    <row r="63" spans="1:9" ht="18.75">
      <c r="A63" s="20" t="s">
        <v>259</v>
      </c>
      <c r="B63" s="13">
        <v>203</v>
      </c>
      <c r="C63" s="14" t="s">
        <v>275</v>
      </c>
      <c r="D63" s="14" t="s">
        <v>276</v>
      </c>
      <c r="E63" s="14" t="s">
        <v>449</v>
      </c>
      <c r="F63" s="14"/>
      <c r="G63" s="22">
        <f>G64</f>
        <v>20</v>
      </c>
      <c r="H63" s="22">
        <f>H64</f>
        <v>20</v>
      </c>
      <c r="I63" s="22">
        <f>I64</f>
        <v>20</v>
      </c>
    </row>
    <row r="64" spans="1:9" ht="37.5">
      <c r="A64" s="20" t="s">
        <v>272</v>
      </c>
      <c r="B64" s="13">
        <v>203</v>
      </c>
      <c r="C64" s="14" t="s">
        <v>275</v>
      </c>
      <c r="D64" s="14" t="s">
        <v>276</v>
      </c>
      <c r="E64" s="14" t="s">
        <v>449</v>
      </c>
      <c r="F64" s="14" t="s">
        <v>266</v>
      </c>
      <c r="G64" s="15">
        <v>20</v>
      </c>
      <c r="H64" s="15">
        <v>20</v>
      </c>
      <c r="I64" s="22">
        <v>20</v>
      </c>
    </row>
    <row r="65" spans="1:9" ht="37.5">
      <c r="A65" s="37" t="s">
        <v>286</v>
      </c>
      <c r="B65" s="38" t="s">
        <v>284</v>
      </c>
      <c r="C65" s="38"/>
      <c r="D65" s="38"/>
      <c r="E65" s="38"/>
      <c r="F65" s="38"/>
      <c r="G65" s="39">
        <f>G66+G82</f>
        <v>31047.699999999997</v>
      </c>
      <c r="H65" s="39">
        <f>H66+H82</f>
        <v>26265.8</v>
      </c>
      <c r="I65" s="39">
        <f>I66+I82</f>
        <v>26320.699999999997</v>
      </c>
    </row>
    <row r="66" spans="1:9" ht="18.75">
      <c r="A66" s="20" t="s">
        <v>255</v>
      </c>
      <c r="B66" s="13">
        <v>205</v>
      </c>
      <c r="C66" s="14" t="s">
        <v>261</v>
      </c>
      <c r="D66" s="14" t="s">
        <v>251</v>
      </c>
      <c r="E66" s="14"/>
      <c r="F66" s="14"/>
      <c r="G66" s="22">
        <f>G67+G78+G73</f>
        <v>30971.199999999997</v>
      </c>
      <c r="H66" s="22">
        <f>H67+H78</f>
        <v>26189.3</v>
      </c>
      <c r="I66" s="22">
        <f>I67+I78</f>
        <v>26244.199999999997</v>
      </c>
    </row>
    <row r="67" spans="1:9" ht="56.25">
      <c r="A67" s="20" t="s">
        <v>282</v>
      </c>
      <c r="B67" s="13">
        <v>205</v>
      </c>
      <c r="C67" s="14" t="s">
        <v>261</v>
      </c>
      <c r="D67" s="14" t="s">
        <v>281</v>
      </c>
      <c r="E67" s="14"/>
      <c r="F67" s="14"/>
      <c r="G67" s="22">
        <f aca="true" t="shared" si="7" ref="G67:I69">G68</f>
        <v>29499.699999999997</v>
      </c>
      <c r="H67" s="22">
        <f t="shared" si="7"/>
        <v>26065.5</v>
      </c>
      <c r="I67" s="22">
        <f>I68</f>
        <v>26120.399999999998</v>
      </c>
    </row>
    <row r="68" spans="1:9" ht="18.75">
      <c r="A68" s="20" t="s">
        <v>258</v>
      </c>
      <c r="B68" s="13">
        <v>205</v>
      </c>
      <c r="C68" s="14" t="s">
        <v>261</v>
      </c>
      <c r="D68" s="14" t="s">
        <v>281</v>
      </c>
      <c r="E68" s="14" t="s">
        <v>605</v>
      </c>
      <c r="F68" s="14"/>
      <c r="G68" s="22">
        <f>G69</f>
        <v>29499.699999999997</v>
      </c>
      <c r="H68" s="22">
        <f>H69</f>
        <v>26065.5</v>
      </c>
      <c r="I68" s="22">
        <f t="shared" si="7"/>
        <v>26120.399999999998</v>
      </c>
    </row>
    <row r="69" spans="1:9" ht="18.75">
      <c r="A69" s="20" t="s">
        <v>259</v>
      </c>
      <c r="B69" s="13">
        <v>205</v>
      </c>
      <c r="C69" s="14" t="s">
        <v>261</v>
      </c>
      <c r="D69" s="14" t="s">
        <v>281</v>
      </c>
      <c r="E69" s="14" t="s">
        <v>606</v>
      </c>
      <c r="F69" s="14"/>
      <c r="G69" s="22">
        <f t="shared" si="7"/>
        <v>29499.699999999997</v>
      </c>
      <c r="H69" s="22">
        <f t="shared" si="7"/>
        <v>26065.5</v>
      </c>
      <c r="I69" s="22">
        <f>I70</f>
        <v>26120.399999999998</v>
      </c>
    </row>
    <row r="70" spans="1:9" ht="37.5">
      <c r="A70" s="20" t="s">
        <v>269</v>
      </c>
      <c r="B70" s="13">
        <v>205</v>
      </c>
      <c r="C70" s="14" t="s">
        <v>261</v>
      </c>
      <c r="D70" s="14" t="s">
        <v>281</v>
      </c>
      <c r="E70" s="14" t="s">
        <v>646</v>
      </c>
      <c r="F70" s="14"/>
      <c r="G70" s="22">
        <f>G71+G72</f>
        <v>29499.699999999997</v>
      </c>
      <c r="H70" s="22">
        <f>H71+H72</f>
        <v>26065.5</v>
      </c>
      <c r="I70" s="22">
        <f>I71+I72</f>
        <v>26120.399999999998</v>
      </c>
    </row>
    <row r="71" spans="1:10" ht="75">
      <c r="A71" s="20" t="s">
        <v>260</v>
      </c>
      <c r="B71" s="13">
        <v>205</v>
      </c>
      <c r="C71" s="14" t="s">
        <v>261</v>
      </c>
      <c r="D71" s="14" t="s">
        <v>281</v>
      </c>
      <c r="E71" s="14" t="s">
        <v>646</v>
      </c>
      <c r="F71" s="14" t="s">
        <v>263</v>
      </c>
      <c r="G71" s="15">
        <f>20118.6+1158</f>
        <v>21276.6</v>
      </c>
      <c r="H71" s="15">
        <v>18837.1</v>
      </c>
      <c r="I71" s="15">
        <v>18837.1</v>
      </c>
      <c r="J71" s="3"/>
    </row>
    <row r="72" spans="1:10" ht="37.5">
      <c r="A72" s="20" t="s">
        <v>264</v>
      </c>
      <c r="B72" s="13">
        <v>205</v>
      </c>
      <c r="C72" s="14" t="s">
        <v>261</v>
      </c>
      <c r="D72" s="14" t="s">
        <v>281</v>
      </c>
      <c r="E72" s="14" t="s">
        <v>646</v>
      </c>
      <c r="F72" s="14" t="s">
        <v>266</v>
      </c>
      <c r="G72" s="15">
        <v>8223.1</v>
      </c>
      <c r="H72" s="15">
        <v>7228.4</v>
      </c>
      <c r="I72" s="15">
        <v>7283.3</v>
      </c>
      <c r="J72" s="3"/>
    </row>
    <row r="73" spans="1:10" ht="18.75">
      <c r="A73" s="20" t="s">
        <v>302</v>
      </c>
      <c r="B73" s="13">
        <v>205</v>
      </c>
      <c r="C73" s="14" t="s">
        <v>261</v>
      </c>
      <c r="D73" s="14" t="s">
        <v>344</v>
      </c>
      <c r="E73" s="14"/>
      <c r="F73" s="14"/>
      <c r="G73" s="15">
        <f aca="true" t="shared" si="8" ref="G73:I76">G74</f>
        <v>1330.2000000000007</v>
      </c>
      <c r="H73" s="15">
        <f t="shared" si="8"/>
        <v>0</v>
      </c>
      <c r="I73" s="15">
        <f t="shared" si="8"/>
        <v>0</v>
      </c>
      <c r="J73" s="3"/>
    </row>
    <row r="74" spans="1:10" ht="18.75">
      <c r="A74" s="20" t="s">
        <v>258</v>
      </c>
      <c r="B74" s="13">
        <v>205</v>
      </c>
      <c r="C74" s="14" t="s">
        <v>261</v>
      </c>
      <c r="D74" s="14" t="s">
        <v>344</v>
      </c>
      <c r="E74" s="14" t="s">
        <v>605</v>
      </c>
      <c r="F74" s="14"/>
      <c r="G74" s="15">
        <f t="shared" si="8"/>
        <v>1330.2000000000007</v>
      </c>
      <c r="H74" s="15">
        <f t="shared" si="8"/>
        <v>0</v>
      </c>
      <c r="I74" s="15">
        <f t="shared" si="8"/>
        <v>0</v>
      </c>
      <c r="J74" s="3"/>
    </row>
    <row r="75" spans="1:10" ht="18.75">
      <c r="A75" s="20" t="s">
        <v>259</v>
      </c>
      <c r="B75" s="13">
        <v>205</v>
      </c>
      <c r="C75" s="14" t="s">
        <v>261</v>
      </c>
      <c r="D75" s="14" t="s">
        <v>344</v>
      </c>
      <c r="E75" s="14" t="s">
        <v>606</v>
      </c>
      <c r="F75" s="14"/>
      <c r="G75" s="15">
        <f t="shared" si="8"/>
        <v>1330.2000000000007</v>
      </c>
      <c r="H75" s="15">
        <f t="shared" si="8"/>
        <v>0</v>
      </c>
      <c r="I75" s="15">
        <f t="shared" si="8"/>
        <v>0</v>
      </c>
      <c r="J75" s="3"/>
    </row>
    <row r="76" spans="1:10" ht="56.25">
      <c r="A76" s="20" t="s">
        <v>36</v>
      </c>
      <c r="B76" s="13">
        <v>205</v>
      </c>
      <c r="C76" s="14" t="s">
        <v>261</v>
      </c>
      <c r="D76" s="14" t="s">
        <v>344</v>
      </c>
      <c r="E76" s="14" t="s">
        <v>615</v>
      </c>
      <c r="F76" s="14"/>
      <c r="G76" s="15">
        <f t="shared" si="8"/>
        <v>1330.2000000000007</v>
      </c>
      <c r="H76" s="15">
        <f t="shared" si="8"/>
        <v>0</v>
      </c>
      <c r="I76" s="15">
        <f t="shared" si="8"/>
        <v>0</v>
      </c>
      <c r="J76" s="3"/>
    </row>
    <row r="77" spans="1:10" ht="18.75">
      <c r="A77" s="20" t="s">
        <v>265</v>
      </c>
      <c r="B77" s="13">
        <v>205</v>
      </c>
      <c r="C77" s="14" t="s">
        <v>261</v>
      </c>
      <c r="D77" s="14" t="s">
        <v>344</v>
      </c>
      <c r="E77" s="14" t="s">
        <v>615</v>
      </c>
      <c r="F77" s="14" t="s">
        <v>267</v>
      </c>
      <c r="G77" s="15">
        <f>11402.2-10072</f>
        <v>1330.2000000000007</v>
      </c>
      <c r="H77" s="15">
        <v>0</v>
      </c>
      <c r="I77" s="15">
        <v>0</v>
      </c>
      <c r="J77" s="3"/>
    </row>
    <row r="78" spans="1:9" ht="18.75">
      <c r="A78" s="20" t="s">
        <v>273</v>
      </c>
      <c r="B78" s="13">
        <v>205</v>
      </c>
      <c r="C78" s="14" t="s">
        <v>261</v>
      </c>
      <c r="D78" s="14" t="s">
        <v>271</v>
      </c>
      <c r="E78" s="14"/>
      <c r="F78" s="14"/>
      <c r="G78" s="22">
        <f>G79</f>
        <v>141.3</v>
      </c>
      <c r="H78" s="22">
        <f>H79</f>
        <v>123.8</v>
      </c>
      <c r="I78" s="22">
        <f>I79</f>
        <v>123.8</v>
      </c>
    </row>
    <row r="79" spans="1:9" ht="37.5">
      <c r="A79" s="20" t="s">
        <v>158</v>
      </c>
      <c r="B79" s="13">
        <v>205</v>
      </c>
      <c r="C79" s="14" t="s">
        <v>261</v>
      </c>
      <c r="D79" s="14" t="s">
        <v>271</v>
      </c>
      <c r="E79" s="14" t="s">
        <v>448</v>
      </c>
      <c r="F79" s="14"/>
      <c r="G79" s="22">
        <f>G81</f>
        <v>141.3</v>
      </c>
      <c r="H79" s="22">
        <f>H81</f>
        <v>123.8</v>
      </c>
      <c r="I79" s="22">
        <f>I81</f>
        <v>123.8</v>
      </c>
    </row>
    <row r="80" spans="1:9" ht="18.75">
      <c r="A80" s="20" t="s">
        <v>259</v>
      </c>
      <c r="B80" s="13">
        <v>205</v>
      </c>
      <c r="C80" s="14" t="s">
        <v>261</v>
      </c>
      <c r="D80" s="14" t="s">
        <v>271</v>
      </c>
      <c r="E80" s="14" t="s">
        <v>449</v>
      </c>
      <c r="F80" s="14"/>
      <c r="G80" s="22">
        <f>G81</f>
        <v>141.3</v>
      </c>
      <c r="H80" s="22">
        <f>H81</f>
        <v>123.8</v>
      </c>
      <c r="I80" s="22">
        <f>I81</f>
        <v>123.8</v>
      </c>
    </row>
    <row r="81" spans="1:9" ht="37.5">
      <c r="A81" s="20" t="s">
        <v>272</v>
      </c>
      <c r="B81" s="13">
        <v>205</v>
      </c>
      <c r="C81" s="14" t="s">
        <v>261</v>
      </c>
      <c r="D81" s="14" t="s">
        <v>271</v>
      </c>
      <c r="E81" s="14" t="s">
        <v>449</v>
      </c>
      <c r="F81" s="14" t="s">
        <v>266</v>
      </c>
      <c r="G81" s="15">
        <v>141.3</v>
      </c>
      <c r="H81" s="15">
        <v>123.8</v>
      </c>
      <c r="I81" s="22">
        <v>123.8</v>
      </c>
    </row>
    <row r="82" spans="1:9" ht="18.75">
      <c r="A82" s="20" t="s">
        <v>277</v>
      </c>
      <c r="B82" s="13">
        <v>205</v>
      </c>
      <c r="C82" s="14" t="s">
        <v>275</v>
      </c>
      <c r="D82" s="14" t="s">
        <v>251</v>
      </c>
      <c r="E82" s="14"/>
      <c r="F82" s="14"/>
      <c r="G82" s="22">
        <f aca="true" t="shared" si="9" ref="G82:I83">G83</f>
        <v>76.5</v>
      </c>
      <c r="H82" s="22">
        <f t="shared" si="9"/>
        <v>76.5</v>
      </c>
      <c r="I82" s="22">
        <f t="shared" si="9"/>
        <v>76.5</v>
      </c>
    </row>
    <row r="83" spans="1:9" ht="37.5">
      <c r="A83" s="20" t="s">
        <v>278</v>
      </c>
      <c r="B83" s="13">
        <v>205</v>
      </c>
      <c r="C83" s="14" t="s">
        <v>275</v>
      </c>
      <c r="D83" s="14" t="s">
        <v>276</v>
      </c>
      <c r="E83" s="14"/>
      <c r="F83" s="14"/>
      <c r="G83" s="22">
        <f t="shared" si="9"/>
        <v>76.5</v>
      </c>
      <c r="H83" s="22">
        <f t="shared" si="9"/>
        <v>76.5</v>
      </c>
      <c r="I83" s="22">
        <f t="shared" si="9"/>
        <v>76.5</v>
      </c>
    </row>
    <row r="84" spans="1:9" ht="37.5">
      <c r="A84" s="20" t="s">
        <v>158</v>
      </c>
      <c r="B84" s="13">
        <v>205</v>
      </c>
      <c r="C84" s="14" t="s">
        <v>275</v>
      </c>
      <c r="D84" s="14" t="s">
        <v>276</v>
      </c>
      <c r="E84" s="14" t="s">
        <v>448</v>
      </c>
      <c r="F84" s="14"/>
      <c r="G84" s="22">
        <f>G86</f>
        <v>76.5</v>
      </c>
      <c r="H84" s="22">
        <f>H86</f>
        <v>76.5</v>
      </c>
      <c r="I84" s="22">
        <f>I86</f>
        <v>76.5</v>
      </c>
    </row>
    <row r="85" spans="1:9" ht="18.75">
      <c r="A85" s="20" t="s">
        <v>259</v>
      </c>
      <c r="B85" s="13">
        <v>205</v>
      </c>
      <c r="C85" s="14" t="s">
        <v>275</v>
      </c>
      <c r="D85" s="14" t="s">
        <v>276</v>
      </c>
      <c r="E85" s="14" t="s">
        <v>449</v>
      </c>
      <c r="F85" s="14"/>
      <c r="G85" s="22">
        <f>G86</f>
        <v>76.5</v>
      </c>
      <c r="H85" s="22">
        <f>H86</f>
        <v>76.5</v>
      </c>
      <c r="I85" s="22">
        <f>I86</f>
        <v>76.5</v>
      </c>
    </row>
    <row r="86" spans="1:9" ht="37.5">
      <c r="A86" s="20" t="s">
        <v>272</v>
      </c>
      <c r="B86" s="13">
        <v>205</v>
      </c>
      <c r="C86" s="14" t="s">
        <v>275</v>
      </c>
      <c r="D86" s="14" t="s">
        <v>276</v>
      </c>
      <c r="E86" s="14" t="s">
        <v>449</v>
      </c>
      <c r="F86" s="14" t="s">
        <v>266</v>
      </c>
      <c r="G86" s="15">
        <v>76.5</v>
      </c>
      <c r="H86" s="15">
        <v>76.5</v>
      </c>
      <c r="I86" s="22">
        <v>76.5</v>
      </c>
    </row>
    <row r="87" spans="1:10" ht="56.25">
      <c r="A87" s="37" t="s">
        <v>285</v>
      </c>
      <c r="B87" s="38" t="s">
        <v>287</v>
      </c>
      <c r="C87" s="38"/>
      <c r="D87" s="38"/>
      <c r="E87" s="38"/>
      <c r="F87" s="38"/>
      <c r="G87" s="39">
        <f>G88+G117+G129+G149+G154</f>
        <v>1727585.4000000001</v>
      </c>
      <c r="H87" s="39">
        <f>H88+H117+H129+H149+H154</f>
        <v>681595.0999999999</v>
      </c>
      <c r="I87" s="39">
        <f>I88+I117+I129+I149+I154</f>
        <v>485050.1</v>
      </c>
      <c r="J87" s="5"/>
    </row>
    <row r="88" spans="1:9" ht="18.75">
      <c r="A88" s="20" t="s">
        <v>255</v>
      </c>
      <c r="B88" s="13">
        <v>206</v>
      </c>
      <c r="C88" s="14" t="s">
        <v>261</v>
      </c>
      <c r="D88" s="14" t="s">
        <v>251</v>
      </c>
      <c r="E88" s="14"/>
      <c r="F88" s="14"/>
      <c r="G88" s="22">
        <f>G89</f>
        <v>538974.3</v>
      </c>
      <c r="H88" s="22">
        <f>H89</f>
        <v>27617.1</v>
      </c>
      <c r="I88" s="22">
        <f>I89</f>
        <v>27618.5</v>
      </c>
    </row>
    <row r="89" spans="1:9" ht="18.75">
      <c r="A89" s="20" t="s">
        <v>273</v>
      </c>
      <c r="B89" s="13">
        <v>206</v>
      </c>
      <c r="C89" s="14" t="s">
        <v>261</v>
      </c>
      <c r="D89" s="14" t="s">
        <v>271</v>
      </c>
      <c r="E89" s="14"/>
      <c r="F89" s="14"/>
      <c r="G89" s="22">
        <f>G103+G90+G97+G100+G93</f>
        <v>538974.3</v>
      </c>
      <c r="H89" s="22">
        <f>H103+H90+H97+H100+H93</f>
        <v>27617.1</v>
      </c>
      <c r="I89" s="22">
        <f>I103+I90+I97+I100+I93</f>
        <v>27618.5</v>
      </c>
    </row>
    <row r="90" spans="1:9" ht="37.5">
      <c r="A90" s="20" t="s">
        <v>158</v>
      </c>
      <c r="B90" s="13">
        <v>206</v>
      </c>
      <c r="C90" s="14" t="s">
        <v>261</v>
      </c>
      <c r="D90" s="14" t="s">
        <v>271</v>
      </c>
      <c r="E90" s="14" t="s">
        <v>448</v>
      </c>
      <c r="F90" s="14"/>
      <c r="G90" s="22">
        <f aca="true" t="shared" si="10" ref="G90:I91">G91</f>
        <v>139</v>
      </c>
      <c r="H90" s="22">
        <f t="shared" si="10"/>
        <v>158</v>
      </c>
      <c r="I90" s="22">
        <f t="shared" si="10"/>
        <v>158</v>
      </c>
    </row>
    <row r="91" spans="1:9" ht="18.75">
      <c r="A91" s="20" t="s">
        <v>259</v>
      </c>
      <c r="B91" s="13">
        <v>206</v>
      </c>
      <c r="C91" s="14" t="s">
        <v>261</v>
      </c>
      <c r="D91" s="14" t="s">
        <v>271</v>
      </c>
      <c r="E91" s="14" t="s">
        <v>449</v>
      </c>
      <c r="F91" s="14"/>
      <c r="G91" s="22">
        <f t="shared" si="10"/>
        <v>139</v>
      </c>
      <c r="H91" s="22">
        <f t="shared" si="10"/>
        <v>158</v>
      </c>
      <c r="I91" s="22">
        <f t="shared" si="10"/>
        <v>158</v>
      </c>
    </row>
    <row r="92" spans="1:9" ht="37.5">
      <c r="A92" s="20" t="s">
        <v>272</v>
      </c>
      <c r="B92" s="13">
        <v>206</v>
      </c>
      <c r="C92" s="14" t="s">
        <v>261</v>
      </c>
      <c r="D92" s="14" t="s">
        <v>271</v>
      </c>
      <c r="E92" s="14" t="s">
        <v>449</v>
      </c>
      <c r="F92" s="14" t="s">
        <v>266</v>
      </c>
      <c r="G92" s="15">
        <v>139</v>
      </c>
      <c r="H92" s="15">
        <v>158</v>
      </c>
      <c r="I92" s="15">
        <v>158</v>
      </c>
    </row>
    <row r="93" spans="1:9" ht="56.25">
      <c r="A93" s="20" t="s">
        <v>367</v>
      </c>
      <c r="B93" s="13">
        <v>206</v>
      </c>
      <c r="C93" s="14" t="s">
        <v>261</v>
      </c>
      <c r="D93" s="14" t="s">
        <v>271</v>
      </c>
      <c r="E93" s="14" t="s">
        <v>678</v>
      </c>
      <c r="F93" s="14"/>
      <c r="G93" s="15">
        <f aca="true" t="shared" si="11" ref="G93:I95">G94</f>
        <v>3000</v>
      </c>
      <c r="H93" s="15">
        <f t="shared" si="11"/>
        <v>0</v>
      </c>
      <c r="I93" s="15">
        <f t="shared" si="11"/>
        <v>0</v>
      </c>
    </row>
    <row r="94" spans="1:9" ht="56.25">
      <c r="A94" s="20" t="s">
        <v>368</v>
      </c>
      <c r="B94" s="13">
        <v>206</v>
      </c>
      <c r="C94" s="14" t="s">
        <v>261</v>
      </c>
      <c r="D94" s="14" t="s">
        <v>271</v>
      </c>
      <c r="E94" s="14" t="s">
        <v>679</v>
      </c>
      <c r="F94" s="14"/>
      <c r="G94" s="15">
        <f t="shared" si="11"/>
        <v>3000</v>
      </c>
      <c r="H94" s="15">
        <f t="shared" si="11"/>
        <v>0</v>
      </c>
      <c r="I94" s="15">
        <f t="shared" si="11"/>
        <v>0</v>
      </c>
    </row>
    <row r="95" spans="1:9" ht="18.75">
      <c r="A95" s="20" t="s">
        <v>259</v>
      </c>
      <c r="B95" s="13">
        <v>206</v>
      </c>
      <c r="C95" s="14" t="s">
        <v>261</v>
      </c>
      <c r="D95" s="14" t="s">
        <v>271</v>
      </c>
      <c r="E95" s="14" t="s">
        <v>680</v>
      </c>
      <c r="F95" s="14"/>
      <c r="G95" s="15">
        <f t="shared" si="11"/>
        <v>3000</v>
      </c>
      <c r="H95" s="15">
        <f t="shared" si="11"/>
        <v>0</v>
      </c>
      <c r="I95" s="15">
        <f t="shared" si="11"/>
        <v>0</v>
      </c>
    </row>
    <row r="96" spans="1:9" ht="37.5">
      <c r="A96" s="20" t="s">
        <v>264</v>
      </c>
      <c r="B96" s="13">
        <v>206</v>
      </c>
      <c r="C96" s="14" t="s">
        <v>261</v>
      </c>
      <c r="D96" s="14" t="s">
        <v>271</v>
      </c>
      <c r="E96" s="14" t="s">
        <v>680</v>
      </c>
      <c r="F96" s="14" t="s">
        <v>266</v>
      </c>
      <c r="G96" s="15">
        <v>3000</v>
      </c>
      <c r="H96" s="15">
        <v>0</v>
      </c>
      <c r="I96" s="15">
        <v>0</v>
      </c>
    </row>
    <row r="97" spans="1:9" ht="131.25">
      <c r="A97" s="40" t="s">
        <v>250</v>
      </c>
      <c r="B97" s="13">
        <v>206</v>
      </c>
      <c r="C97" s="14" t="s">
        <v>261</v>
      </c>
      <c r="D97" s="14" t="s">
        <v>271</v>
      </c>
      <c r="E97" s="14" t="s">
        <v>673</v>
      </c>
      <c r="F97" s="14"/>
      <c r="G97" s="15">
        <f>G98</f>
        <v>1500</v>
      </c>
      <c r="H97" s="15">
        <v>0</v>
      </c>
      <c r="I97" s="22">
        <v>0</v>
      </c>
    </row>
    <row r="98" spans="1:9" ht="37.5">
      <c r="A98" s="20" t="s">
        <v>336</v>
      </c>
      <c r="B98" s="13">
        <v>206</v>
      </c>
      <c r="C98" s="14" t="s">
        <v>261</v>
      </c>
      <c r="D98" s="14" t="s">
        <v>271</v>
      </c>
      <c r="E98" s="14" t="s">
        <v>674</v>
      </c>
      <c r="F98" s="14"/>
      <c r="G98" s="15">
        <f>G99</f>
        <v>1500</v>
      </c>
      <c r="H98" s="15">
        <f>H99</f>
        <v>0</v>
      </c>
      <c r="I98" s="15">
        <f>I99</f>
        <v>0</v>
      </c>
    </row>
    <row r="99" spans="1:9" ht="37.5">
      <c r="A99" s="20" t="s">
        <v>264</v>
      </c>
      <c r="B99" s="13">
        <v>206</v>
      </c>
      <c r="C99" s="14" t="s">
        <v>261</v>
      </c>
      <c r="D99" s="14" t="s">
        <v>271</v>
      </c>
      <c r="E99" s="14" t="s">
        <v>674</v>
      </c>
      <c r="F99" s="14" t="s">
        <v>266</v>
      </c>
      <c r="G99" s="15">
        <v>1500</v>
      </c>
      <c r="H99" s="15">
        <v>0</v>
      </c>
      <c r="I99" s="22">
        <v>0</v>
      </c>
    </row>
    <row r="100" spans="1:9" ht="75">
      <c r="A100" s="20" t="s">
        <v>398</v>
      </c>
      <c r="B100" s="13">
        <v>206</v>
      </c>
      <c r="C100" s="14" t="s">
        <v>261</v>
      </c>
      <c r="D100" s="14" t="s">
        <v>271</v>
      </c>
      <c r="E100" s="14" t="s">
        <v>675</v>
      </c>
      <c r="F100" s="14"/>
      <c r="G100" s="15">
        <f aca="true" t="shared" si="12" ref="G100:I101">G101</f>
        <v>195052.8</v>
      </c>
      <c r="H100" s="15">
        <f t="shared" si="12"/>
        <v>1697.1</v>
      </c>
      <c r="I100" s="15">
        <f t="shared" si="12"/>
        <v>1697.1</v>
      </c>
    </row>
    <row r="101" spans="1:9" ht="18.75">
      <c r="A101" s="20" t="s">
        <v>259</v>
      </c>
      <c r="B101" s="13">
        <v>206</v>
      </c>
      <c r="C101" s="14" t="s">
        <v>261</v>
      </c>
      <c r="D101" s="14" t="s">
        <v>271</v>
      </c>
      <c r="E101" s="14" t="s">
        <v>676</v>
      </c>
      <c r="F101" s="14"/>
      <c r="G101" s="15">
        <f t="shared" si="12"/>
        <v>195052.8</v>
      </c>
      <c r="H101" s="15">
        <f t="shared" si="12"/>
        <v>1697.1</v>
      </c>
      <c r="I101" s="15">
        <f t="shared" si="12"/>
        <v>1697.1</v>
      </c>
    </row>
    <row r="102" spans="1:9" ht="37.5">
      <c r="A102" s="20" t="s">
        <v>264</v>
      </c>
      <c r="B102" s="13">
        <v>206</v>
      </c>
      <c r="C102" s="14" t="s">
        <v>261</v>
      </c>
      <c r="D102" s="14" t="s">
        <v>271</v>
      </c>
      <c r="E102" s="14" t="s">
        <v>676</v>
      </c>
      <c r="F102" s="14" t="s">
        <v>266</v>
      </c>
      <c r="G102" s="15">
        <v>195052.8</v>
      </c>
      <c r="H102" s="15">
        <v>1697.1</v>
      </c>
      <c r="I102" s="22">
        <v>1697.1</v>
      </c>
    </row>
    <row r="103" spans="1:9" ht="18.75">
      <c r="A103" s="20" t="s">
        <v>258</v>
      </c>
      <c r="B103" s="13">
        <v>206</v>
      </c>
      <c r="C103" s="14" t="s">
        <v>261</v>
      </c>
      <c r="D103" s="14" t="s">
        <v>271</v>
      </c>
      <c r="E103" s="14" t="s">
        <v>605</v>
      </c>
      <c r="F103" s="14"/>
      <c r="G103" s="22">
        <f>G104+G114</f>
        <v>339282.5</v>
      </c>
      <c r="H103" s="22">
        <f>H104+H114</f>
        <v>25762</v>
      </c>
      <c r="I103" s="22">
        <f>I104+I114</f>
        <v>25763.4</v>
      </c>
    </row>
    <row r="104" spans="1:9" ht="18.75">
      <c r="A104" s="20" t="s">
        <v>259</v>
      </c>
      <c r="B104" s="13">
        <v>206</v>
      </c>
      <c r="C104" s="14" t="s">
        <v>261</v>
      </c>
      <c r="D104" s="14" t="s">
        <v>271</v>
      </c>
      <c r="E104" s="14" t="s">
        <v>606</v>
      </c>
      <c r="F104" s="14"/>
      <c r="G104" s="22">
        <f>G105+G111+G109</f>
        <v>339038.5</v>
      </c>
      <c r="H104" s="22">
        <f>H105+H111+H109</f>
        <v>25518</v>
      </c>
      <c r="I104" s="22">
        <f>I105+I111+I109</f>
        <v>25519.4</v>
      </c>
    </row>
    <row r="105" spans="1:9" ht="37.5">
      <c r="A105" s="20" t="s">
        <v>269</v>
      </c>
      <c r="B105" s="13">
        <v>206</v>
      </c>
      <c r="C105" s="14" t="s">
        <v>261</v>
      </c>
      <c r="D105" s="14" t="s">
        <v>271</v>
      </c>
      <c r="E105" s="14" t="s">
        <v>646</v>
      </c>
      <c r="F105" s="14"/>
      <c r="G105" s="22">
        <f>G106+G107+G108</f>
        <v>24902.499999999996</v>
      </c>
      <c r="H105" s="22">
        <f>H106+H107+H108</f>
        <v>21874</v>
      </c>
      <c r="I105" s="22">
        <f>I106+I107+I108</f>
        <v>21919.4</v>
      </c>
    </row>
    <row r="106" spans="1:9" ht="75">
      <c r="A106" s="20" t="s">
        <v>260</v>
      </c>
      <c r="B106" s="13">
        <v>206</v>
      </c>
      <c r="C106" s="14" t="s">
        <v>261</v>
      </c>
      <c r="D106" s="14" t="s">
        <v>271</v>
      </c>
      <c r="E106" s="14" t="s">
        <v>646</v>
      </c>
      <c r="F106" s="14" t="s">
        <v>263</v>
      </c>
      <c r="G106" s="15">
        <f>21528.6+1246.1</f>
        <v>22774.699999999997</v>
      </c>
      <c r="H106" s="15">
        <v>19899.4</v>
      </c>
      <c r="I106" s="15">
        <v>19899.4</v>
      </c>
    </row>
    <row r="107" spans="1:10" ht="37.5">
      <c r="A107" s="20" t="s">
        <v>264</v>
      </c>
      <c r="B107" s="13">
        <v>206</v>
      </c>
      <c r="C107" s="14" t="s">
        <v>261</v>
      </c>
      <c r="D107" s="14" t="s">
        <v>271</v>
      </c>
      <c r="E107" s="14" t="s">
        <v>646</v>
      </c>
      <c r="F107" s="14" t="s">
        <v>266</v>
      </c>
      <c r="G107" s="15">
        <v>2107.8</v>
      </c>
      <c r="H107" s="15">
        <v>1974.6</v>
      </c>
      <c r="I107" s="15">
        <v>2020</v>
      </c>
      <c r="J107" s="12"/>
    </row>
    <row r="108" spans="1:10" ht="18.75">
      <c r="A108" s="20" t="s">
        <v>265</v>
      </c>
      <c r="B108" s="13">
        <v>206</v>
      </c>
      <c r="C108" s="14" t="s">
        <v>261</v>
      </c>
      <c r="D108" s="14" t="s">
        <v>271</v>
      </c>
      <c r="E108" s="14" t="s">
        <v>646</v>
      </c>
      <c r="F108" s="14" t="s">
        <v>267</v>
      </c>
      <c r="G108" s="15">
        <v>20</v>
      </c>
      <c r="H108" s="15">
        <v>0</v>
      </c>
      <c r="I108" s="15">
        <v>0</v>
      </c>
      <c r="J108" s="21"/>
    </row>
    <row r="109" spans="1:10" ht="37.5">
      <c r="A109" s="20" t="s">
        <v>881</v>
      </c>
      <c r="B109" s="13">
        <v>206</v>
      </c>
      <c r="C109" s="14" t="s">
        <v>261</v>
      </c>
      <c r="D109" s="14" t="s">
        <v>271</v>
      </c>
      <c r="E109" s="14" t="s">
        <v>882</v>
      </c>
      <c r="F109" s="14"/>
      <c r="G109" s="15">
        <f>G110</f>
        <v>542.6</v>
      </c>
      <c r="H109" s="15">
        <v>0</v>
      </c>
      <c r="I109" s="15">
        <v>0</v>
      </c>
      <c r="J109" s="21"/>
    </row>
    <row r="110" spans="1:10" ht="18.75">
      <c r="A110" s="20" t="s">
        <v>265</v>
      </c>
      <c r="B110" s="13">
        <v>206</v>
      </c>
      <c r="C110" s="14" t="s">
        <v>261</v>
      </c>
      <c r="D110" s="14" t="s">
        <v>271</v>
      </c>
      <c r="E110" s="14" t="s">
        <v>882</v>
      </c>
      <c r="F110" s="14" t="s">
        <v>267</v>
      </c>
      <c r="G110" s="15">
        <v>542.6</v>
      </c>
      <c r="H110" s="15">
        <v>0</v>
      </c>
      <c r="I110" s="15">
        <v>0</v>
      </c>
      <c r="J110" s="21"/>
    </row>
    <row r="111" spans="1:9" ht="37.5">
      <c r="A111" s="20" t="s">
        <v>288</v>
      </c>
      <c r="B111" s="13">
        <v>206</v>
      </c>
      <c r="C111" s="14" t="s">
        <v>261</v>
      </c>
      <c r="D111" s="14" t="s">
        <v>271</v>
      </c>
      <c r="E111" s="14" t="s">
        <v>677</v>
      </c>
      <c r="F111" s="14"/>
      <c r="G111" s="22">
        <f>G112+G113</f>
        <v>313593.4</v>
      </c>
      <c r="H111" s="22">
        <f>H112+H113</f>
        <v>3644</v>
      </c>
      <c r="I111" s="22">
        <f>I112+I113</f>
        <v>3600</v>
      </c>
    </row>
    <row r="112" spans="1:9" ht="37.5">
      <c r="A112" s="20" t="s">
        <v>272</v>
      </c>
      <c r="B112" s="13">
        <v>206</v>
      </c>
      <c r="C112" s="14" t="s">
        <v>261</v>
      </c>
      <c r="D112" s="14" t="s">
        <v>271</v>
      </c>
      <c r="E112" s="14" t="s">
        <v>677</v>
      </c>
      <c r="F112" s="14" t="s">
        <v>266</v>
      </c>
      <c r="G112" s="15">
        <v>295.3</v>
      </c>
      <c r="H112" s="15">
        <v>600</v>
      </c>
      <c r="I112" s="15">
        <v>600</v>
      </c>
    </row>
    <row r="113" spans="1:9" ht="18.75">
      <c r="A113" s="20" t="s">
        <v>265</v>
      </c>
      <c r="B113" s="13">
        <v>206</v>
      </c>
      <c r="C113" s="14" t="s">
        <v>261</v>
      </c>
      <c r="D113" s="14" t="s">
        <v>271</v>
      </c>
      <c r="E113" s="14" t="s">
        <v>677</v>
      </c>
      <c r="F113" s="14" t="s">
        <v>267</v>
      </c>
      <c r="G113" s="15">
        <f>306953.2+6344.9</f>
        <v>313298.10000000003</v>
      </c>
      <c r="H113" s="15">
        <f>3000+44</f>
        <v>3044</v>
      </c>
      <c r="I113" s="15">
        <v>3000</v>
      </c>
    </row>
    <row r="114" spans="1:9" ht="37.5">
      <c r="A114" s="40" t="s">
        <v>211</v>
      </c>
      <c r="B114" s="13">
        <v>206</v>
      </c>
      <c r="C114" s="14" t="s">
        <v>261</v>
      </c>
      <c r="D114" s="14" t="s">
        <v>271</v>
      </c>
      <c r="E114" s="14" t="s">
        <v>611</v>
      </c>
      <c r="F114" s="14"/>
      <c r="G114" s="15">
        <f aca="true" t="shared" si="13" ref="G114:I115">G115</f>
        <v>244</v>
      </c>
      <c r="H114" s="15">
        <f t="shared" si="13"/>
        <v>244</v>
      </c>
      <c r="I114" s="15">
        <f t="shared" si="13"/>
        <v>244</v>
      </c>
    </row>
    <row r="115" spans="1:9" ht="37.5">
      <c r="A115" s="20" t="s">
        <v>269</v>
      </c>
      <c r="B115" s="13">
        <v>206</v>
      </c>
      <c r="C115" s="14" t="s">
        <v>261</v>
      </c>
      <c r="D115" s="14" t="s">
        <v>271</v>
      </c>
      <c r="E115" s="14" t="s">
        <v>612</v>
      </c>
      <c r="F115" s="14"/>
      <c r="G115" s="15">
        <f t="shared" si="13"/>
        <v>244</v>
      </c>
      <c r="H115" s="15">
        <f t="shared" si="13"/>
        <v>244</v>
      </c>
      <c r="I115" s="15">
        <f t="shared" si="13"/>
        <v>244</v>
      </c>
    </row>
    <row r="116" spans="1:10" ht="18.75">
      <c r="A116" s="20" t="s">
        <v>265</v>
      </c>
      <c r="B116" s="13">
        <v>206</v>
      </c>
      <c r="C116" s="14" t="s">
        <v>261</v>
      </c>
      <c r="D116" s="14" t="s">
        <v>271</v>
      </c>
      <c r="E116" s="14" t="s">
        <v>612</v>
      </c>
      <c r="F116" s="14" t="s">
        <v>267</v>
      </c>
      <c r="G116" s="15">
        <v>244</v>
      </c>
      <c r="H116" s="15">
        <v>244</v>
      </c>
      <c r="I116" s="22">
        <v>244</v>
      </c>
      <c r="J116" s="8"/>
    </row>
    <row r="117" spans="1:12" ht="18.75">
      <c r="A117" s="20" t="s">
        <v>289</v>
      </c>
      <c r="B117" s="13" t="s">
        <v>287</v>
      </c>
      <c r="C117" s="14" t="s">
        <v>290</v>
      </c>
      <c r="D117" s="14" t="s">
        <v>251</v>
      </c>
      <c r="E117" s="14"/>
      <c r="F117" s="14"/>
      <c r="G117" s="22">
        <f aca="true" t="shared" si="14" ref="G117:I118">G118</f>
        <v>1829.3</v>
      </c>
      <c r="H117" s="22">
        <f t="shared" si="14"/>
        <v>470</v>
      </c>
      <c r="I117" s="22">
        <f t="shared" si="14"/>
        <v>470</v>
      </c>
      <c r="J117" s="2"/>
      <c r="K117" s="2"/>
      <c r="L117" s="2"/>
    </row>
    <row r="118" spans="1:9" ht="18.75">
      <c r="A118" s="20" t="s">
        <v>291</v>
      </c>
      <c r="B118" s="13" t="s">
        <v>287</v>
      </c>
      <c r="C118" s="14" t="s">
        <v>290</v>
      </c>
      <c r="D118" s="14" t="s">
        <v>292</v>
      </c>
      <c r="E118" s="14"/>
      <c r="F118" s="14"/>
      <c r="G118" s="22">
        <f t="shared" si="14"/>
        <v>1829.3</v>
      </c>
      <c r="H118" s="22">
        <f t="shared" si="14"/>
        <v>470</v>
      </c>
      <c r="I118" s="22">
        <f t="shared" si="14"/>
        <v>470</v>
      </c>
    </row>
    <row r="119" spans="1:9" ht="56.25">
      <c r="A119" s="20" t="s">
        <v>367</v>
      </c>
      <c r="B119" s="13">
        <v>206</v>
      </c>
      <c r="C119" s="14" t="s">
        <v>290</v>
      </c>
      <c r="D119" s="14" t="s">
        <v>292</v>
      </c>
      <c r="E119" s="14" t="s">
        <v>678</v>
      </c>
      <c r="F119" s="14"/>
      <c r="G119" s="22">
        <f>G120+G125</f>
        <v>1829.3</v>
      </c>
      <c r="H119" s="22">
        <f>H120+H125</f>
        <v>470</v>
      </c>
      <c r="I119" s="22">
        <f>I120+I125</f>
        <v>470</v>
      </c>
    </row>
    <row r="120" spans="1:9" ht="56.25">
      <c r="A120" s="20" t="s">
        <v>368</v>
      </c>
      <c r="B120" s="13">
        <v>206</v>
      </c>
      <c r="C120" s="14" t="s">
        <v>290</v>
      </c>
      <c r="D120" s="14" t="s">
        <v>292</v>
      </c>
      <c r="E120" s="14" t="s">
        <v>679</v>
      </c>
      <c r="F120" s="14"/>
      <c r="G120" s="22">
        <f>G121</f>
        <v>709.3</v>
      </c>
      <c r="H120" s="22">
        <f>H121</f>
        <v>470</v>
      </c>
      <c r="I120" s="22">
        <f>I121</f>
        <v>470</v>
      </c>
    </row>
    <row r="121" spans="1:9" ht="18.75">
      <c r="A121" s="20" t="s">
        <v>259</v>
      </c>
      <c r="B121" s="13">
        <v>206</v>
      </c>
      <c r="C121" s="14" t="s">
        <v>290</v>
      </c>
      <c r="D121" s="14" t="s">
        <v>292</v>
      </c>
      <c r="E121" s="14" t="s">
        <v>680</v>
      </c>
      <c r="F121" s="14"/>
      <c r="G121" s="22">
        <f>G122+G123+G124</f>
        <v>709.3</v>
      </c>
      <c r="H121" s="22">
        <f>H122+H123+H124</f>
        <v>470</v>
      </c>
      <c r="I121" s="22">
        <f>I122+I123+I124</f>
        <v>470</v>
      </c>
    </row>
    <row r="122" spans="1:9" ht="37.5">
      <c r="A122" s="20" t="s">
        <v>264</v>
      </c>
      <c r="B122" s="13">
        <v>206</v>
      </c>
      <c r="C122" s="14" t="s">
        <v>290</v>
      </c>
      <c r="D122" s="14" t="s">
        <v>292</v>
      </c>
      <c r="E122" s="14" t="s">
        <v>680</v>
      </c>
      <c r="F122" s="14" t="s">
        <v>266</v>
      </c>
      <c r="G122" s="15">
        <v>443.3</v>
      </c>
      <c r="H122" s="15">
        <v>470</v>
      </c>
      <c r="I122" s="15">
        <v>470</v>
      </c>
    </row>
    <row r="123" spans="1:9" ht="37.5">
      <c r="A123" s="20" t="s">
        <v>210</v>
      </c>
      <c r="B123" s="13">
        <v>206</v>
      </c>
      <c r="C123" s="14" t="s">
        <v>290</v>
      </c>
      <c r="D123" s="14" t="s">
        <v>292</v>
      </c>
      <c r="E123" s="14" t="s">
        <v>680</v>
      </c>
      <c r="F123" s="14" t="s">
        <v>296</v>
      </c>
      <c r="G123" s="15">
        <v>4.5</v>
      </c>
      <c r="H123" s="15">
        <v>0</v>
      </c>
      <c r="I123" s="15">
        <v>0</v>
      </c>
    </row>
    <row r="124" spans="1:9" ht="18.75">
      <c r="A124" s="20" t="s">
        <v>265</v>
      </c>
      <c r="B124" s="13">
        <v>206</v>
      </c>
      <c r="C124" s="14" t="s">
        <v>290</v>
      </c>
      <c r="D124" s="14" t="s">
        <v>292</v>
      </c>
      <c r="E124" s="14" t="s">
        <v>680</v>
      </c>
      <c r="F124" s="14" t="s">
        <v>267</v>
      </c>
      <c r="G124" s="15">
        <v>261.5</v>
      </c>
      <c r="H124" s="15">
        <v>0</v>
      </c>
      <c r="I124" s="15">
        <v>0</v>
      </c>
    </row>
    <row r="125" spans="1:10" ht="56.25">
      <c r="A125" s="20" t="s">
        <v>399</v>
      </c>
      <c r="B125" s="13">
        <v>206</v>
      </c>
      <c r="C125" s="14" t="s">
        <v>290</v>
      </c>
      <c r="D125" s="14" t="s">
        <v>292</v>
      </c>
      <c r="E125" s="14" t="s">
        <v>681</v>
      </c>
      <c r="F125" s="14"/>
      <c r="G125" s="15">
        <f aca="true" t="shared" si="15" ref="G125:I127">G126</f>
        <v>1120</v>
      </c>
      <c r="H125" s="15">
        <f t="shared" si="15"/>
        <v>0</v>
      </c>
      <c r="I125" s="15">
        <f t="shared" si="15"/>
        <v>0</v>
      </c>
      <c r="J125" s="5"/>
    </row>
    <row r="126" spans="1:10" ht="18.75">
      <c r="A126" s="20" t="s">
        <v>259</v>
      </c>
      <c r="B126" s="13">
        <v>206</v>
      </c>
      <c r="C126" s="14" t="s">
        <v>290</v>
      </c>
      <c r="D126" s="14" t="s">
        <v>292</v>
      </c>
      <c r="E126" s="14" t="s">
        <v>682</v>
      </c>
      <c r="F126" s="14"/>
      <c r="G126" s="15">
        <f t="shared" si="15"/>
        <v>1120</v>
      </c>
      <c r="H126" s="15">
        <f t="shared" si="15"/>
        <v>0</v>
      </c>
      <c r="I126" s="15">
        <f t="shared" si="15"/>
        <v>0</v>
      </c>
      <c r="J126" s="5"/>
    </row>
    <row r="127" spans="1:9" ht="37.5">
      <c r="A127" s="20" t="s">
        <v>53</v>
      </c>
      <c r="B127" s="13">
        <v>206</v>
      </c>
      <c r="C127" s="14" t="s">
        <v>290</v>
      </c>
      <c r="D127" s="14" t="s">
        <v>292</v>
      </c>
      <c r="E127" s="14" t="s">
        <v>81</v>
      </c>
      <c r="F127" s="14"/>
      <c r="G127" s="15">
        <f t="shared" si="15"/>
        <v>1120</v>
      </c>
      <c r="H127" s="15">
        <f t="shared" si="15"/>
        <v>0</v>
      </c>
      <c r="I127" s="15">
        <f t="shared" si="15"/>
        <v>0</v>
      </c>
    </row>
    <row r="128" spans="1:9" ht="37.5">
      <c r="A128" s="20" t="s">
        <v>264</v>
      </c>
      <c r="B128" s="13">
        <v>206</v>
      </c>
      <c r="C128" s="14" t="s">
        <v>290</v>
      </c>
      <c r="D128" s="14" t="s">
        <v>292</v>
      </c>
      <c r="E128" s="14" t="s">
        <v>81</v>
      </c>
      <c r="F128" s="14" t="s">
        <v>266</v>
      </c>
      <c r="G128" s="15">
        <f>434.5+685.5</f>
        <v>1120</v>
      </c>
      <c r="H128" s="15">
        <v>0</v>
      </c>
      <c r="I128" s="22">
        <v>0</v>
      </c>
    </row>
    <row r="129" spans="1:12" ht="18.75">
      <c r="A129" s="20" t="s">
        <v>305</v>
      </c>
      <c r="B129" s="13">
        <v>206</v>
      </c>
      <c r="C129" s="14" t="s">
        <v>276</v>
      </c>
      <c r="D129" s="14" t="s">
        <v>251</v>
      </c>
      <c r="E129" s="14"/>
      <c r="F129" s="14"/>
      <c r="G129" s="15">
        <f>G130+G145</f>
        <v>1063533.8</v>
      </c>
      <c r="H129" s="15">
        <f>H130+H145</f>
        <v>511694.19999999995</v>
      </c>
      <c r="I129" s="15">
        <f>I130+I145</f>
        <v>314393.89999999997</v>
      </c>
      <c r="J129" s="2"/>
      <c r="K129" s="2"/>
      <c r="L129" s="2"/>
    </row>
    <row r="130" spans="1:9" ht="18.75">
      <c r="A130" s="20" t="s">
        <v>331</v>
      </c>
      <c r="B130" s="13">
        <v>206</v>
      </c>
      <c r="C130" s="14" t="s">
        <v>276</v>
      </c>
      <c r="D130" s="14" t="s">
        <v>261</v>
      </c>
      <c r="E130" s="14"/>
      <c r="F130" s="14"/>
      <c r="G130" s="15">
        <f>G131+G137</f>
        <v>1059193.5</v>
      </c>
      <c r="H130" s="15">
        <f>H131+H137</f>
        <v>506113.1</v>
      </c>
      <c r="I130" s="15">
        <f>I131+I137</f>
        <v>308812.8</v>
      </c>
    </row>
    <row r="131" spans="1:11" ht="56.25">
      <c r="A131" s="20" t="s">
        <v>402</v>
      </c>
      <c r="B131" s="13">
        <v>206</v>
      </c>
      <c r="C131" s="14" t="s">
        <v>276</v>
      </c>
      <c r="D131" s="14" t="s">
        <v>261</v>
      </c>
      <c r="E131" s="14" t="s">
        <v>683</v>
      </c>
      <c r="F131" s="14"/>
      <c r="G131" s="15">
        <f>G132</f>
        <v>211866.1</v>
      </c>
      <c r="H131" s="15">
        <f>H132</f>
        <v>160161</v>
      </c>
      <c r="I131" s="15">
        <f>I132</f>
        <v>308812.8</v>
      </c>
      <c r="K131" s="2"/>
    </row>
    <row r="132" spans="1:9" ht="37.5">
      <c r="A132" s="20" t="s">
        <v>334</v>
      </c>
      <c r="B132" s="13">
        <v>206</v>
      </c>
      <c r="C132" s="14" t="s">
        <v>276</v>
      </c>
      <c r="D132" s="14" t="s">
        <v>261</v>
      </c>
      <c r="E132" s="14" t="s">
        <v>61</v>
      </c>
      <c r="F132" s="14"/>
      <c r="G132" s="15">
        <f>G133+G135</f>
        <v>211866.1</v>
      </c>
      <c r="H132" s="15">
        <f>H133+H135</f>
        <v>160161</v>
      </c>
      <c r="I132" s="15">
        <f>I133+I135</f>
        <v>308812.8</v>
      </c>
    </row>
    <row r="133" spans="1:9" ht="75">
      <c r="A133" s="20" t="s">
        <v>314</v>
      </c>
      <c r="B133" s="13">
        <v>206</v>
      </c>
      <c r="C133" s="14" t="s">
        <v>276</v>
      </c>
      <c r="D133" s="14" t="s">
        <v>261</v>
      </c>
      <c r="E133" s="14" t="s">
        <v>59</v>
      </c>
      <c r="F133" s="14"/>
      <c r="G133" s="15">
        <f>G134</f>
        <v>211653.1</v>
      </c>
      <c r="H133" s="15">
        <f>H134</f>
        <v>160000</v>
      </c>
      <c r="I133" s="15">
        <f>I134</f>
        <v>308503.8</v>
      </c>
    </row>
    <row r="134" spans="1:9" ht="37.5">
      <c r="A134" s="20" t="s">
        <v>210</v>
      </c>
      <c r="B134" s="13">
        <v>206</v>
      </c>
      <c r="C134" s="14" t="s">
        <v>276</v>
      </c>
      <c r="D134" s="14" t="s">
        <v>261</v>
      </c>
      <c r="E134" s="14" t="s">
        <v>59</v>
      </c>
      <c r="F134" s="14" t="s">
        <v>296</v>
      </c>
      <c r="G134" s="15">
        <v>211653.1</v>
      </c>
      <c r="H134" s="15">
        <v>160000</v>
      </c>
      <c r="I134" s="15">
        <v>308503.8</v>
      </c>
    </row>
    <row r="135" spans="1:9" ht="75">
      <c r="A135" s="20" t="s">
        <v>314</v>
      </c>
      <c r="B135" s="13">
        <v>206</v>
      </c>
      <c r="C135" s="14" t="s">
        <v>276</v>
      </c>
      <c r="D135" s="14" t="s">
        <v>261</v>
      </c>
      <c r="E135" s="14" t="s">
        <v>60</v>
      </c>
      <c r="F135" s="14"/>
      <c r="G135" s="15">
        <f>G136</f>
        <v>213</v>
      </c>
      <c r="H135" s="15">
        <f>H136</f>
        <v>161</v>
      </c>
      <c r="I135" s="15">
        <f>I136</f>
        <v>309</v>
      </c>
    </row>
    <row r="136" spans="1:9" ht="37.5">
      <c r="A136" s="20" t="s">
        <v>210</v>
      </c>
      <c r="B136" s="13">
        <v>206</v>
      </c>
      <c r="C136" s="14" t="s">
        <v>276</v>
      </c>
      <c r="D136" s="14" t="s">
        <v>261</v>
      </c>
      <c r="E136" s="14" t="s">
        <v>60</v>
      </c>
      <c r="F136" s="14" t="s">
        <v>296</v>
      </c>
      <c r="G136" s="15">
        <v>213</v>
      </c>
      <c r="H136" s="15">
        <v>161</v>
      </c>
      <c r="I136" s="15">
        <v>309</v>
      </c>
    </row>
    <row r="137" spans="1:9" ht="56.25">
      <c r="A137" s="20" t="s">
        <v>388</v>
      </c>
      <c r="B137" s="13">
        <v>206</v>
      </c>
      <c r="C137" s="14" t="s">
        <v>276</v>
      </c>
      <c r="D137" s="14" t="s">
        <v>261</v>
      </c>
      <c r="E137" s="14" t="s">
        <v>684</v>
      </c>
      <c r="F137" s="14"/>
      <c r="G137" s="15">
        <f>G138</f>
        <v>847327.3999999999</v>
      </c>
      <c r="H137" s="15">
        <f>H138</f>
        <v>345952.1</v>
      </c>
      <c r="I137" s="15">
        <v>0</v>
      </c>
    </row>
    <row r="138" spans="1:9" ht="56.25">
      <c r="A138" s="20" t="s">
        <v>227</v>
      </c>
      <c r="B138" s="13">
        <v>206</v>
      </c>
      <c r="C138" s="14" t="s">
        <v>276</v>
      </c>
      <c r="D138" s="14" t="s">
        <v>261</v>
      </c>
      <c r="E138" s="14" t="s">
        <v>685</v>
      </c>
      <c r="F138" s="14"/>
      <c r="G138" s="15">
        <f>G139+G143+G141</f>
        <v>847327.3999999999</v>
      </c>
      <c r="H138" s="15">
        <f>H139+H143+H142</f>
        <v>345952.1</v>
      </c>
      <c r="I138" s="15">
        <f>I139+I143</f>
        <v>0</v>
      </c>
    </row>
    <row r="139" spans="1:9" ht="75">
      <c r="A139" s="20" t="s">
        <v>214</v>
      </c>
      <c r="B139" s="13">
        <v>206</v>
      </c>
      <c r="C139" s="14" t="s">
        <v>276</v>
      </c>
      <c r="D139" s="14" t="s">
        <v>261</v>
      </c>
      <c r="E139" s="14" t="s">
        <v>686</v>
      </c>
      <c r="F139" s="14"/>
      <c r="G139" s="15">
        <f>G140</f>
        <v>674031.7</v>
      </c>
      <c r="H139" s="15">
        <f>H140</f>
        <v>21713.6</v>
      </c>
      <c r="I139" s="15">
        <f>I140</f>
        <v>0</v>
      </c>
    </row>
    <row r="140" spans="1:9" ht="37.5">
      <c r="A140" s="20" t="s">
        <v>210</v>
      </c>
      <c r="B140" s="13">
        <v>206</v>
      </c>
      <c r="C140" s="14" t="s">
        <v>276</v>
      </c>
      <c r="D140" s="14" t="s">
        <v>261</v>
      </c>
      <c r="E140" s="14" t="s">
        <v>686</v>
      </c>
      <c r="F140" s="14" t="s">
        <v>296</v>
      </c>
      <c r="G140" s="15">
        <v>674031.7</v>
      </c>
      <c r="H140" s="15">
        <v>21713.6</v>
      </c>
      <c r="I140" s="15">
        <v>0</v>
      </c>
    </row>
    <row r="141" spans="1:9" ht="56.25">
      <c r="A141" s="20" t="s">
        <v>34</v>
      </c>
      <c r="B141" s="13">
        <v>206</v>
      </c>
      <c r="C141" s="14" t="s">
        <v>276</v>
      </c>
      <c r="D141" s="14" t="s">
        <v>261</v>
      </c>
      <c r="E141" s="14" t="s">
        <v>35</v>
      </c>
      <c r="F141" s="14"/>
      <c r="G141" s="15">
        <f>G142</f>
        <v>172448.2</v>
      </c>
      <c r="H141" s="15">
        <f>H142</f>
        <v>323892.5</v>
      </c>
      <c r="I141" s="15">
        <f>I142</f>
        <v>0</v>
      </c>
    </row>
    <row r="142" spans="1:9" ht="37.5">
      <c r="A142" s="20" t="s">
        <v>210</v>
      </c>
      <c r="B142" s="13">
        <v>206</v>
      </c>
      <c r="C142" s="14" t="s">
        <v>276</v>
      </c>
      <c r="D142" s="14" t="s">
        <v>261</v>
      </c>
      <c r="E142" s="14" t="s">
        <v>35</v>
      </c>
      <c r="F142" s="14" t="s">
        <v>296</v>
      </c>
      <c r="G142" s="15">
        <v>172448.2</v>
      </c>
      <c r="H142" s="15">
        <v>323892.5</v>
      </c>
      <c r="I142" s="15"/>
    </row>
    <row r="143" spans="1:9" ht="56.25">
      <c r="A143" s="20" t="s">
        <v>186</v>
      </c>
      <c r="B143" s="13">
        <v>206</v>
      </c>
      <c r="C143" s="14" t="s">
        <v>276</v>
      </c>
      <c r="D143" s="14" t="s">
        <v>261</v>
      </c>
      <c r="E143" s="14" t="s">
        <v>687</v>
      </c>
      <c r="F143" s="14"/>
      <c r="G143" s="15">
        <f>G144</f>
        <v>847.5</v>
      </c>
      <c r="H143" s="15">
        <f>H144</f>
        <v>346</v>
      </c>
      <c r="I143" s="15">
        <f>I144</f>
        <v>0</v>
      </c>
    </row>
    <row r="144" spans="1:9" ht="37.5">
      <c r="A144" s="20" t="s">
        <v>210</v>
      </c>
      <c r="B144" s="13">
        <v>206</v>
      </c>
      <c r="C144" s="14" t="s">
        <v>276</v>
      </c>
      <c r="D144" s="14" t="s">
        <v>261</v>
      </c>
      <c r="E144" s="14" t="s">
        <v>687</v>
      </c>
      <c r="F144" s="14" t="s">
        <v>296</v>
      </c>
      <c r="G144" s="15">
        <v>847.5</v>
      </c>
      <c r="H144" s="15">
        <f>390-44</f>
        <v>346</v>
      </c>
      <c r="I144" s="15">
        <v>0</v>
      </c>
    </row>
    <row r="145" spans="1:9" ht="37.5">
      <c r="A145" s="20" t="s">
        <v>320</v>
      </c>
      <c r="B145" s="13">
        <v>206</v>
      </c>
      <c r="C145" s="14" t="s">
        <v>276</v>
      </c>
      <c r="D145" s="14" t="s">
        <v>276</v>
      </c>
      <c r="E145" s="14"/>
      <c r="F145" s="14"/>
      <c r="G145" s="15">
        <f>G146</f>
        <v>4340.300000000001</v>
      </c>
      <c r="H145" s="15">
        <f>H146</f>
        <v>5581.1</v>
      </c>
      <c r="I145" s="15">
        <f>I146</f>
        <v>5581.1</v>
      </c>
    </row>
    <row r="146" spans="1:9" ht="75">
      <c r="A146" s="20" t="s">
        <v>398</v>
      </c>
      <c r="B146" s="13">
        <v>206</v>
      </c>
      <c r="C146" s="14" t="s">
        <v>276</v>
      </c>
      <c r="D146" s="14" t="s">
        <v>276</v>
      </c>
      <c r="E146" s="14" t="s">
        <v>675</v>
      </c>
      <c r="F146" s="14"/>
      <c r="G146" s="15">
        <f aca="true" t="shared" si="16" ref="G146:I147">G147</f>
        <v>4340.300000000001</v>
      </c>
      <c r="H146" s="15">
        <f t="shared" si="16"/>
        <v>5581.1</v>
      </c>
      <c r="I146" s="15">
        <f t="shared" si="16"/>
        <v>5581.1</v>
      </c>
    </row>
    <row r="147" spans="1:9" ht="18.75">
      <c r="A147" s="20" t="s">
        <v>259</v>
      </c>
      <c r="B147" s="13">
        <v>206</v>
      </c>
      <c r="C147" s="14" t="s">
        <v>276</v>
      </c>
      <c r="D147" s="14" t="s">
        <v>276</v>
      </c>
      <c r="E147" s="14" t="s">
        <v>676</v>
      </c>
      <c r="F147" s="14"/>
      <c r="G147" s="15">
        <f t="shared" si="16"/>
        <v>4340.300000000001</v>
      </c>
      <c r="H147" s="15">
        <f t="shared" si="16"/>
        <v>5581.1</v>
      </c>
      <c r="I147" s="15">
        <f t="shared" si="16"/>
        <v>5581.1</v>
      </c>
    </row>
    <row r="148" spans="1:9" ht="37.5">
      <c r="A148" s="20" t="s">
        <v>264</v>
      </c>
      <c r="B148" s="13">
        <v>206</v>
      </c>
      <c r="C148" s="14" t="s">
        <v>276</v>
      </c>
      <c r="D148" s="14" t="s">
        <v>276</v>
      </c>
      <c r="E148" s="14" t="s">
        <v>676</v>
      </c>
      <c r="F148" s="14" t="s">
        <v>266</v>
      </c>
      <c r="G148" s="15">
        <f>10685.2-6344.9</f>
        <v>4340.300000000001</v>
      </c>
      <c r="H148" s="15">
        <v>5581.1</v>
      </c>
      <c r="I148" s="15">
        <v>5581.1</v>
      </c>
    </row>
    <row r="149" spans="1:9" ht="18.75">
      <c r="A149" s="20" t="s">
        <v>277</v>
      </c>
      <c r="B149" s="13">
        <v>206</v>
      </c>
      <c r="C149" s="14" t="s">
        <v>275</v>
      </c>
      <c r="D149" s="14" t="s">
        <v>251</v>
      </c>
      <c r="E149" s="14"/>
      <c r="F149" s="14"/>
      <c r="G149" s="22">
        <f aca="true" t="shared" si="17" ref="G149:I150">G150</f>
        <v>92.4</v>
      </c>
      <c r="H149" s="22">
        <f t="shared" si="17"/>
        <v>92</v>
      </c>
      <c r="I149" s="22">
        <f t="shared" si="17"/>
        <v>92</v>
      </c>
    </row>
    <row r="150" spans="1:9" ht="37.5">
      <c r="A150" s="20" t="s">
        <v>278</v>
      </c>
      <c r="B150" s="13">
        <v>206</v>
      </c>
      <c r="C150" s="14" t="s">
        <v>275</v>
      </c>
      <c r="D150" s="14" t="s">
        <v>276</v>
      </c>
      <c r="E150" s="14"/>
      <c r="F150" s="14"/>
      <c r="G150" s="22">
        <f t="shared" si="17"/>
        <v>92.4</v>
      </c>
      <c r="H150" s="22">
        <f t="shared" si="17"/>
        <v>92</v>
      </c>
      <c r="I150" s="22">
        <f t="shared" si="17"/>
        <v>92</v>
      </c>
    </row>
    <row r="151" spans="1:9" ht="37.5">
      <c r="A151" s="20" t="s">
        <v>158</v>
      </c>
      <c r="B151" s="13">
        <v>206</v>
      </c>
      <c r="C151" s="14" t="s">
        <v>275</v>
      </c>
      <c r="D151" s="14" t="s">
        <v>276</v>
      </c>
      <c r="E151" s="14" t="s">
        <v>448</v>
      </c>
      <c r="F151" s="14"/>
      <c r="G151" s="22">
        <f>G153</f>
        <v>92.4</v>
      </c>
      <c r="H151" s="22">
        <f>H153</f>
        <v>92</v>
      </c>
      <c r="I151" s="22">
        <f>I153</f>
        <v>92</v>
      </c>
    </row>
    <row r="152" spans="1:9" ht="18.75">
      <c r="A152" s="20" t="s">
        <v>259</v>
      </c>
      <c r="B152" s="13">
        <v>206</v>
      </c>
      <c r="C152" s="14" t="s">
        <v>275</v>
      </c>
      <c r="D152" s="14" t="s">
        <v>276</v>
      </c>
      <c r="E152" s="14" t="s">
        <v>449</v>
      </c>
      <c r="F152" s="14"/>
      <c r="G152" s="22">
        <f>G153</f>
        <v>92.4</v>
      </c>
      <c r="H152" s="22">
        <f>H153</f>
        <v>92</v>
      </c>
      <c r="I152" s="22">
        <f>I153</f>
        <v>92</v>
      </c>
    </row>
    <row r="153" spans="1:9" ht="37.5">
      <c r="A153" s="20" t="s">
        <v>272</v>
      </c>
      <c r="B153" s="13">
        <v>206</v>
      </c>
      <c r="C153" s="14" t="s">
        <v>275</v>
      </c>
      <c r="D153" s="14" t="s">
        <v>276</v>
      </c>
      <c r="E153" s="14" t="s">
        <v>449</v>
      </c>
      <c r="F153" s="14" t="s">
        <v>266</v>
      </c>
      <c r="G153" s="15">
        <v>92.4</v>
      </c>
      <c r="H153" s="15">
        <v>92</v>
      </c>
      <c r="I153" s="22">
        <v>92</v>
      </c>
    </row>
    <row r="154" spans="1:12" ht="18.75">
      <c r="A154" s="20" t="s">
        <v>295</v>
      </c>
      <c r="B154" s="13">
        <v>206</v>
      </c>
      <c r="C154" s="14" t="s">
        <v>294</v>
      </c>
      <c r="D154" s="14" t="s">
        <v>251</v>
      </c>
      <c r="E154" s="14"/>
      <c r="F154" s="14"/>
      <c r="G154" s="22">
        <f>G160+G155</f>
        <v>123155.6</v>
      </c>
      <c r="H154" s="22">
        <f>H160+H155</f>
        <v>141721.8</v>
      </c>
      <c r="I154" s="22">
        <f>I160+I155</f>
        <v>142475.7</v>
      </c>
      <c r="J154" s="7"/>
      <c r="K154" s="7"/>
      <c r="L154" s="7"/>
    </row>
    <row r="155" spans="1:12" ht="18.75">
      <c r="A155" s="20" t="s">
        <v>337</v>
      </c>
      <c r="B155" s="13">
        <v>206</v>
      </c>
      <c r="C155" s="14" t="s">
        <v>294</v>
      </c>
      <c r="D155" s="14" t="s">
        <v>262</v>
      </c>
      <c r="E155" s="14"/>
      <c r="F155" s="14"/>
      <c r="G155" s="22">
        <f>G156</f>
        <v>146.8</v>
      </c>
      <c r="H155" s="22">
        <v>0</v>
      </c>
      <c r="I155" s="22">
        <v>0</v>
      </c>
      <c r="J155" s="7"/>
      <c r="K155" s="7"/>
      <c r="L155" s="7"/>
    </row>
    <row r="156" spans="1:12" ht="56.25">
      <c r="A156" s="20" t="s">
        <v>917</v>
      </c>
      <c r="B156" s="13">
        <v>206</v>
      </c>
      <c r="C156" s="14" t="s">
        <v>294</v>
      </c>
      <c r="D156" s="14" t="s">
        <v>262</v>
      </c>
      <c r="E156" s="14" t="s">
        <v>918</v>
      </c>
      <c r="F156" s="14"/>
      <c r="G156" s="22">
        <f>G157</f>
        <v>146.8</v>
      </c>
      <c r="H156" s="22">
        <v>0</v>
      </c>
      <c r="I156" s="22">
        <v>0</v>
      </c>
      <c r="J156" s="7"/>
      <c r="K156" s="7"/>
      <c r="L156" s="7"/>
    </row>
    <row r="157" spans="1:12" ht="45" customHeight="1">
      <c r="A157" s="20" t="s">
        <v>176</v>
      </c>
      <c r="B157" s="13">
        <v>206</v>
      </c>
      <c r="C157" s="14" t="s">
        <v>294</v>
      </c>
      <c r="D157" s="14" t="s">
        <v>262</v>
      </c>
      <c r="E157" s="14" t="s">
        <v>918</v>
      </c>
      <c r="F157" s="14"/>
      <c r="G157" s="22">
        <f>G158</f>
        <v>146.8</v>
      </c>
      <c r="H157" s="22">
        <v>0</v>
      </c>
      <c r="I157" s="22">
        <v>0</v>
      </c>
      <c r="J157" s="7"/>
      <c r="K157" s="7"/>
      <c r="L157" s="7"/>
    </row>
    <row r="158" spans="1:12" ht="56.25">
      <c r="A158" s="20" t="s">
        <v>916</v>
      </c>
      <c r="B158" s="13">
        <v>206</v>
      </c>
      <c r="C158" s="14" t="s">
        <v>294</v>
      </c>
      <c r="D158" s="14" t="s">
        <v>262</v>
      </c>
      <c r="E158" s="14" t="s">
        <v>918</v>
      </c>
      <c r="F158" s="14"/>
      <c r="G158" s="22">
        <f>G159</f>
        <v>146.8</v>
      </c>
      <c r="H158" s="22">
        <v>0</v>
      </c>
      <c r="I158" s="22">
        <v>0</v>
      </c>
      <c r="J158" s="7"/>
      <c r="K158" s="7"/>
      <c r="L158" s="7"/>
    </row>
    <row r="159" spans="1:12" ht="18.75">
      <c r="A159" s="20" t="s">
        <v>312</v>
      </c>
      <c r="B159" s="13">
        <v>206</v>
      </c>
      <c r="C159" s="14" t="s">
        <v>294</v>
      </c>
      <c r="D159" s="14" t="s">
        <v>262</v>
      </c>
      <c r="E159" s="14" t="s">
        <v>918</v>
      </c>
      <c r="F159" s="14" t="s">
        <v>313</v>
      </c>
      <c r="G159" s="22">
        <v>146.8</v>
      </c>
      <c r="H159" s="22">
        <v>0</v>
      </c>
      <c r="I159" s="22">
        <v>0</v>
      </c>
      <c r="J159" s="7"/>
      <c r="K159" s="7"/>
      <c r="L159" s="7"/>
    </row>
    <row r="160" spans="1:9" ht="18.75">
      <c r="A160" s="20" t="s">
        <v>293</v>
      </c>
      <c r="B160" s="13">
        <v>206</v>
      </c>
      <c r="C160" s="14" t="s">
        <v>294</v>
      </c>
      <c r="D160" s="14" t="s">
        <v>290</v>
      </c>
      <c r="E160" s="14"/>
      <c r="F160" s="14"/>
      <c r="G160" s="22">
        <f>G167+G161</f>
        <v>123008.8</v>
      </c>
      <c r="H160" s="22">
        <f>H167+H161</f>
        <v>141721.8</v>
      </c>
      <c r="I160" s="22">
        <f>I167+I161</f>
        <v>142475.7</v>
      </c>
    </row>
    <row r="161" spans="1:9" ht="37.5">
      <c r="A161" s="42" t="s">
        <v>391</v>
      </c>
      <c r="B161" s="13">
        <v>206</v>
      </c>
      <c r="C161" s="14" t="s">
        <v>294</v>
      </c>
      <c r="D161" s="14" t="s">
        <v>290</v>
      </c>
      <c r="E161" s="14" t="s">
        <v>688</v>
      </c>
      <c r="F161" s="14"/>
      <c r="G161" s="22">
        <f aca="true" t="shared" si="18" ref="G161:I163">G162</f>
        <v>114450.7</v>
      </c>
      <c r="H161" s="22">
        <f t="shared" si="18"/>
        <v>116230.3</v>
      </c>
      <c r="I161" s="22">
        <f t="shared" si="18"/>
        <v>116230.3</v>
      </c>
    </row>
    <row r="162" spans="1:10" ht="37.5">
      <c r="A162" s="20" t="s">
        <v>334</v>
      </c>
      <c r="B162" s="13">
        <v>206</v>
      </c>
      <c r="C162" s="14" t="s">
        <v>294</v>
      </c>
      <c r="D162" s="14" t="s">
        <v>290</v>
      </c>
      <c r="E162" s="14" t="s">
        <v>689</v>
      </c>
      <c r="F162" s="14"/>
      <c r="G162" s="22">
        <f>G163+G165</f>
        <v>114450.7</v>
      </c>
      <c r="H162" s="22">
        <f t="shared" si="18"/>
        <v>116230.3</v>
      </c>
      <c r="I162" s="22">
        <f t="shared" si="18"/>
        <v>116230.3</v>
      </c>
      <c r="J162" s="5"/>
    </row>
    <row r="163" spans="1:10" ht="168.75">
      <c r="A163" s="40" t="s">
        <v>63</v>
      </c>
      <c r="B163" s="13">
        <v>206</v>
      </c>
      <c r="C163" s="14" t="s">
        <v>294</v>
      </c>
      <c r="D163" s="14" t="s">
        <v>290</v>
      </c>
      <c r="E163" s="14" t="s">
        <v>62</v>
      </c>
      <c r="F163" s="14"/>
      <c r="G163" s="22">
        <f>G164</f>
        <v>96737</v>
      </c>
      <c r="H163" s="22">
        <f t="shared" si="18"/>
        <v>116230.3</v>
      </c>
      <c r="I163" s="22">
        <f t="shared" si="18"/>
        <v>116230.3</v>
      </c>
      <c r="J163" s="5"/>
    </row>
    <row r="164" spans="1:10" ht="37.5">
      <c r="A164" s="20" t="s">
        <v>210</v>
      </c>
      <c r="B164" s="13">
        <v>206</v>
      </c>
      <c r="C164" s="14" t="s">
        <v>294</v>
      </c>
      <c r="D164" s="14" t="s">
        <v>290</v>
      </c>
      <c r="E164" s="14" t="s">
        <v>62</v>
      </c>
      <c r="F164" s="14" t="s">
        <v>296</v>
      </c>
      <c r="G164" s="22">
        <f>98516.6-1779.6</f>
        <v>96737</v>
      </c>
      <c r="H164" s="22">
        <f>116230.3</f>
        <v>116230.3</v>
      </c>
      <c r="I164" s="22">
        <f>116230.3</f>
        <v>116230.3</v>
      </c>
      <c r="J164" s="5"/>
    </row>
    <row r="165" spans="1:10" ht="75">
      <c r="A165" s="43" t="s">
        <v>851</v>
      </c>
      <c r="B165" s="13">
        <v>206</v>
      </c>
      <c r="C165" s="14" t="s">
        <v>294</v>
      </c>
      <c r="D165" s="14" t="s">
        <v>290</v>
      </c>
      <c r="E165" s="44" t="s">
        <v>852</v>
      </c>
      <c r="F165" s="14"/>
      <c r="G165" s="22">
        <f>G166</f>
        <v>17713.7</v>
      </c>
      <c r="H165" s="22">
        <f>H166</f>
        <v>0</v>
      </c>
      <c r="I165" s="22">
        <f>I166</f>
        <v>0</v>
      </c>
      <c r="J165" s="5"/>
    </row>
    <row r="166" spans="1:10" ht="37.5">
      <c r="A166" s="20" t="s">
        <v>210</v>
      </c>
      <c r="B166" s="13">
        <v>206</v>
      </c>
      <c r="C166" s="14" t="s">
        <v>294</v>
      </c>
      <c r="D166" s="14" t="s">
        <v>290</v>
      </c>
      <c r="E166" s="14" t="s">
        <v>852</v>
      </c>
      <c r="F166" s="14" t="s">
        <v>296</v>
      </c>
      <c r="G166" s="22">
        <v>17713.7</v>
      </c>
      <c r="H166" s="22">
        <v>0</v>
      </c>
      <c r="I166" s="22">
        <v>0</v>
      </c>
      <c r="J166" s="5"/>
    </row>
    <row r="167" spans="1:9" ht="56.25">
      <c r="A167" s="20" t="s">
        <v>401</v>
      </c>
      <c r="B167" s="13">
        <v>206</v>
      </c>
      <c r="C167" s="14" t="s">
        <v>294</v>
      </c>
      <c r="D167" s="14" t="s">
        <v>290</v>
      </c>
      <c r="E167" s="14" t="s">
        <v>690</v>
      </c>
      <c r="F167" s="14"/>
      <c r="G167" s="45">
        <f aca="true" t="shared" si="19" ref="G167:I169">G168</f>
        <v>8558.1</v>
      </c>
      <c r="H167" s="45">
        <f t="shared" si="19"/>
        <v>25491.5</v>
      </c>
      <c r="I167" s="45">
        <f t="shared" si="19"/>
        <v>26245.4</v>
      </c>
    </row>
    <row r="168" spans="1:9" ht="37.5">
      <c r="A168" s="20" t="s">
        <v>176</v>
      </c>
      <c r="B168" s="13">
        <v>206</v>
      </c>
      <c r="C168" s="14" t="s">
        <v>294</v>
      </c>
      <c r="D168" s="14" t="s">
        <v>290</v>
      </c>
      <c r="E168" s="14" t="s">
        <v>691</v>
      </c>
      <c r="F168" s="14"/>
      <c r="G168" s="45">
        <f t="shared" si="19"/>
        <v>8558.1</v>
      </c>
      <c r="H168" s="45">
        <f t="shared" si="19"/>
        <v>25491.5</v>
      </c>
      <c r="I168" s="45">
        <f t="shared" si="19"/>
        <v>26245.4</v>
      </c>
    </row>
    <row r="169" spans="1:11" ht="56.25">
      <c r="A169" s="20" t="s">
        <v>66</v>
      </c>
      <c r="B169" s="13">
        <v>206</v>
      </c>
      <c r="C169" s="14" t="s">
        <v>294</v>
      </c>
      <c r="D169" s="14" t="s">
        <v>290</v>
      </c>
      <c r="E169" s="14" t="s">
        <v>692</v>
      </c>
      <c r="F169" s="14"/>
      <c r="G169" s="22">
        <f t="shared" si="19"/>
        <v>8558.1</v>
      </c>
      <c r="H169" s="22">
        <f t="shared" si="19"/>
        <v>25491.5</v>
      </c>
      <c r="I169" s="22">
        <f t="shared" si="19"/>
        <v>26245.4</v>
      </c>
      <c r="K169" s="5"/>
    </row>
    <row r="170" spans="1:9" ht="18.75">
      <c r="A170" s="20" t="s">
        <v>312</v>
      </c>
      <c r="B170" s="13">
        <v>206</v>
      </c>
      <c r="C170" s="14" t="s">
        <v>294</v>
      </c>
      <c r="D170" s="14" t="s">
        <v>290</v>
      </c>
      <c r="E170" s="14" t="s">
        <v>692</v>
      </c>
      <c r="F170" s="14" t="s">
        <v>313</v>
      </c>
      <c r="G170" s="22">
        <v>8558.1</v>
      </c>
      <c r="H170" s="22">
        <f>7500+17991.5</f>
        <v>25491.5</v>
      </c>
      <c r="I170" s="22">
        <f>7500+18745.4</f>
        <v>26245.4</v>
      </c>
    </row>
    <row r="171" spans="1:9" ht="56.25">
      <c r="A171" s="37" t="s">
        <v>168</v>
      </c>
      <c r="B171" s="46" t="s">
        <v>169</v>
      </c>
      <c r="C171" s="38"/>
      <c r="D171" s="38"/>
      <c r="E171" s="38"/>
      <c r="F171" s="38"/>
      <c r="G171" s="39">
        <f>G172+G179+G191+G186</f>
        <v>883645.8</v>
      </c>
      <c r="H171" s="39">
        <f>H172+H179+H191+H186</f>
        <v>904320.5</v>
      </c>
      <c r="I171" s="39">
        <f>I172+I179+I191+I186</f>
        <v>937570.5</v>
      </c>
    </row>
    <row r="172" spans="1:9" ht="18.75">
      <c r="A172" s="20" t="s">
        <v>289</v>
      </c>
      <c r="B172" s="13" t="s">
        <v>169</v>
      </c>
      <c r="C172" s="14" t="s">
        <v>290</v>
      </c>
      <c r="D172" s="14" t="s">
        <v>251</v>
      </c>
      <c r="E172" s="14"/>
      <c r="F172" s="14"/>
      <c r="G172" s="22">
        <f aca="true" t="shared" si="20" ref="G172:I177">G173</f>
        <v>8215.6</v>
      </c>
      <c r="H172" s="22">
        <f>H173</f>
        <v>9587.3</v>
      </c>
      <c r="I172" s="22">
        <f t="shared" si="20"/>
        <v>9587.3</v>
      </c>
    </row>
    <row r="173" spans="1:9" ht="18.75">
      <c r="A173" s="20" t="s">
        <v>303</v>
      </c>
      <c r="B173" s="13" t="s">
        <v>169</v>
      </c>
      <c r="C173" s="14" t="s">
        <v>290</v>
      </c>
      <c r="D173" s="14" t="s">
        <v>304</v>
      </c>
      <c r="E173" s="14"/>
      <c r="F173" s="14"/>
      <c r="G173" s="22">
        <f t="shared" si="20"/>
        <v>8215.6</v>
      </c>
      <c r="H173" s="22">
        <f t="shared" si="20"/>
        <v>9587.3</v>
      </c>
      <c r="I173" s="22">
        <f t="shared" si="20"/>
        <v>9587.3</v>
      </c>
    </row>
    <row r="174" spans="1:12" ht="37.5">
      <c r="A174" s="20" t="s">
        <v>356</v>
      </c>
      <c r="B174" s="13" t="s">
        <v>169</v>
      </c>
      <c r="C174" s="14" t="s">
        <v>290</v>
      </c>
      <c r="D174" s="14" t="s">
        <v>304</v>
      </c>
      <c r="E174" s="14" t="s">
        <v>519</v>
      </c>
      <c r="F174" s="14"/>
      <c r="G174" s="22">
        <f t="shared" si="20"/>
        <v>8215.6</v>
      </c>
      <c r="H174" s="22">
        <f t="shared" si="20"/>
        <v>9587.3</v>
      </c>
      <c r="I174" s="22">
        <f t="shared" si="20"/>
        <v>9587.3</v>
      </c>
      <c r="J174" s="3"/>
      <c r="K174" s="3"/>
      <c r="L174" s="3"/>
    </row>
    <row r="175" spans="1:9" ht="37.5">
      <c r="A175" s="20" t="s">
        <v>357</v>
      </c>
      <c r="B175" s="13" t="s">
        <v>169</v>
      </c>
      <c r="C175" s="14" t="s">
        <v>290</v>
      </c>
      <c r="D175" s="14" t="s">
        <v>304</v>
      </c>
      <c r="E175" s="14" t="s">
        <v>520</v>
      </c>
      <c r="F175" s="14"/>
      <c r="G175" s="22">
        <f t="shared" si="20"/>
        <v>8215.6</v>
      </c>
      <c r="H175" s="22">
        <f t="shared" si="20"/>
        <v>9587.3</v>
      </c>
      <c r="I175" s="22">
        <f t="shared" si="20"/>
        <v>9587.3</v>
      </c>
    </row>
    <row r="176" spans="1:9" ht="56.25">
      <c r="A176" s="20" t="s">
        <v>200</v>
      </c>
      <c r="B176" s="13" t="s">
        <v>169</v>
      </c>
      <c r="C176" s="14" t="s">
        <v>290</v>
      </c>
      <c r="D176" s="14" t="s">
        <v>304</v>
      </c>
      <c r="E176" s="14" t="s">
        <v>541</v>
      </c>
      <c r="F176" s="14"/>
      <c r="G176" s="22">
        <f>G177</f>
        <v>8215.6</v>
      </c>
      <c r="H176" s="22">
        <f t="shared" si="20"/>
        <v>9587.3</v>
      </c>
      <c r="I176" s="22">
        <f t="shared" si="20"/>
        <v>9587.3</v>
      </c>
    </row>
    <row r="177" spans="1:9" ht="93.75">
      <c r="A177" s="20" t="s">
        <v>73</v>
      </c>
      <c r="B177" s="13" t="s">
        <v>169</v>
      </c>
      <c r="C177" s="14" t="s">
        <v>290</v>
      </c>
      <c r="D177" s="14" t="s">
        <v>304</v>
      </c>
      <c r="E177" s="14" t="s">
        <v>542</v>
      </c>
      <c r="F177" s="14"/>
      <c r="G177" s="22">
        <f t="shared" si="20"/>
        <v>8215.6</v>
      </c>
      <c r="H177" s="22">
        <f>H178</f>
        <v>9587.3</v>
      </c>
      <c r="I177" s="22">
        <f t="shared" si="20"/>
        <v>9587.3</v>
      </c>
    </row>
    <row r="178" spans="1:9" ht="18.75">
      <c r="A178" s="20" t="s">
        <v>265</v>
      </c>
      <c r="B178" s="13" t="s">
        <v>169</v>
      </c>
      <c r="C178" s="14" t="s">
        <v>290</v>
      </c>
      <c r="D178" s="14" t="s">
        <v>304</v>
      </c>
      <c r="E178" s="14" t="s">
        <v>542</v>
      </c>
      <c r="F178" s="14" t="s">
        <v>267</v>
      </c>
      <c r="G178" s="15">
        <v>8215.6</v>
      </c>
      <c r="H178" s="15">
        <v>9587.3</v>
      </c>
      <c r="I178" s="15">
        <v>9587.3</v>
      </c>
    </row>
    <row r="179" spans="1:9" ht="18.75">
      <c r="A179" s="20" t="s">
        <v>305</v>
      </c>
      <c r="B179" s="13" t="s">
        <v>169</v>
      </c>
      <c r="C179" s="14" t="s">
        <v>276</v>
      </c>
      <c r="D179" s="14" t="s">
        <v>251</v>
      </c>
      <c r="E179" s="14"/>
      <c r="F179" s="14"/>
      <c r="G179" s="22">
        <f>G180</f>
        <v>1174.8</v>
      </c>
      <c r="H179" s="22">
        <f>H180</f>
        <v>1174.8</v>
      </c>
      <c r="I179" s="22">
        <f>I180</f>
        <v>1174.8</v>
      </c>
    </row>
    <row r="180" spans="1:9" ht="18.75">
      <c r="A180" s="20" t="s">
        <v>306</v>
      </c>
      <c r="B180" s="13" t="s">
        <v>169</v>
      </c>
      <c r="C180" s="14" t="s">
        <v>276</v>
      </c>
      <c r="D180" s="14" t="s">
        <v>299</v>
      </c>
      <c r="E180" s="14"/>
      <c r="F180" s="14"/>
      <c r="G180" s="22">
        <f aca="true" t="shared" si="21" ref="G180:I183">G181</f>
        <v>1174.8</v>
      </c>
      <c r="H180" s="22">
        <f t="shared" si="21"/>
        <v>1174.8</v>
      </c>
      <c r="I180" s="22">
        <f t="shared" si="21"/>
        <v>1174.8</v>
      </c>
    </row>
    <row r="181" spans="1:9" ht="37.5">
      <c r="A181" s="20" t="s">
        <v>356</v>
      </c>
      <c r="B181" s="13" t="s">
        <v>169</v>
      </c>
      <c r="C181" s="14" t="s">
        <v>276</v>
      </c>
      <c r="D181" s="14" t="s">
        <v>299</v>
      </c>
      <c r="E181" s="14" t="s">
        <v>519</v>
      </c>
      <c r="F181" s="14"/>
      <c r="G181" s="22">
        <f t="shared" si="21"/>
        <v>1174.8</v>
      </c>
      <c r="H181" s="22">
        <f t="shared" si="21"/>
        <v>1174.8</v>
      </c>
      <c r="I181" s="22">
        <f t="shared" si="21"/>
        <v>1174.8</v>
      </c>
    </row>
    <row r="182" spans="1:9" ht="37.5">
      <c r="A182" s="20" t="s">
        <v>357</v>
      </c>
      <c r="B182" s="13" t="s">
        <v>169</v>
      </c>
      <c r="C182" s="14" t="s">
        <v>276</v>
      </c>
      <c r="D182" s="14" t="s">
        <v>299</v>
      </c>
      <c r="E182" s="14" t="s">
        <v>520</v>
      </c>
      <c r="F182" s="14"/>
      <c r="G182" s="22">
        <f t="shared" si="21"/>
        <v>1174.8</v>
      </c>
      <c r="H182" s="22">
        <f t="shared" si="21"/>
        <v>1174.8</v>
      </c>
      <c r="I182" s="22">
        <f t="shared" si="21"/>
        <v>1174.8</v>
      </c>
    </row>
    <row r="183" spans="1:9" ht="56.25">
      <c r="A183" s="47" t="s">
        <v>200</v>
      </c>
      <c r="B183" s="13" t="s">
        <v>169</v>
      </c>
      <c r="C183" s="14" t="s">
        <v>276</v>
      </c>
      <c r="D183" s="14" t="s">
        <v>299</v>
      </c>
      <c r="E183" s="14" t="s">
        <v>541</v>
      </c>
      <c r="F183" s="14"/>
      <c r="G183" s="22">
        <f>G184</f>
        <v>1174.8</v>
      </c>
      <c r="H183" s="22">
        <f t="shared" si="21"/>
        <v>1174.8</v>
      </c>
      <c r="I183" s="22">
        <f t="shared" si="21"/>
        <v>1174.8</v>
      </c>
    </row>
    <row r="184" spans="1:9" ht="93.75">
      <c r="A184" s="47" t="s">
        <v>76</v>
      </c>
      <c r="B184" s="13" t="s">
        <v>169</v>
      </c>
      <c r="C184" s="14" t="s">
        <v>276</v>
      </c>
      <c r="D184" s="14" t="s">
        <v>299</v>
      </c>
      <c r="E184" s="14" t="s">
        <v>543</v>
      </c>
      <c r="F184" s="14"/>
      <c r="G184" s="22">
        <f>G185</f>
        <v>1174.8</v>
      </c>
      <c r="H184" s="22">
        <f>H185</f>
        <v>1174.8</v>
      </c>
      <c r="I184" s="22">
        <f>I185</f>
        <v>1174.8</v>
      </c>
    </row>
    <row r="185" spans="1:9" ht="18.75">
      <c r="A185" s="20" t="s">
        <v>265</v>
      </c>
      <c r="B185" s="13" t="s">
        <v>169</v>
      </c>
      <c r="C185" s="14" t="s">
        <v>276</v>
      </c>
      <c r="D185" s="14" t="s">
        <v>299</v>
      </c>
      <c r="E185" s="14" t="s">
        <v>543</v>
      </c>
      <c r="F185" s="14" t="s">
        <v>267</v>
      </c>
      <c r="G185" s="15">
        <v>1174.8</v>
      </c>
      <c r="H185" s="15">
        <v>1174.8</v>
      </c>
      <c r="I185" s="15">
        <v>1174.8</v>
      </c>
    </row>
    <row r="186" spans="1:9" ht="18.75">
      <c r="A186" s="20" t="s">
        <v>277</v>
      </c>
      <c r="B186" s="13" t="s">
        <v>169</v>
      </c>
      <c r="C186" s="14" t="s">
        <v>275</v>
      </c>
      <c r="D186" s="14" t="s">
        <v>251</v>
      </c>
      <c r="E186" s="14"/>
      <c r="F186" s="14"/>
      <c r="G186" s="15">
        <f aca="true" t="shared" si="22" ref="G186:I189">G187</f>
        <v>13</v>
      </c>
      <c r="H186" s="15">
        <f t="shared" si="22"/>
        <v>6.5</v>
      </c>
      <c r="I186" s="15">
        <f t="shared" si="22"/>
        <v>32.5</v>
      </c>
    </row>
    <row r="187" spans="1:9" ht="37.5">
      <c r="A187" s="20" t="s">
        <v>278</v>
      </c>
      <c r="B187" s="13" t="s">
        <v>169</v>
      </c>
      <c r="C187" s="14" t="s">
        <v>275</v>
      </c>
      <c r="D187" s="14" t="s">
        <v>276</v>
      </c>
      <c r="E187" s="14"/>
      <c r="F187" s="14"/>
      <c r="G187" s="15">
        <f t="shared" si="22"/>
        <v>13</v>
      </c>
      <c r="H187" s="15">
        <f t="shared" si="22"/>
        <v>6.5</v>
      </c>
      <c r="I187" s="15">
        <f t="shared" si="22"/>
        <v>32.5</v>
      </c>
    </row>
    <row r="188" spans="1:9" ht="37.5">
      <c r="A188" s="48" t="s">
        <v>158</v>
      </c>
      <c r="B188" s="13" t="s">
        <v>169</v>
      </c>
      <c r="C188" s="14" t="s">
        <v>275</v>
      </c>
      <c r="D188" s="14" t="s">
        <v>276</v>
      </c>
      <c r="E188" s="14" t="s">
        <v>448</v>
      </c>
      <c r="F188" s="14"/>
      <c r="G188" s="49">
        <f t="shared" si="22"/>
        <v>13</v>
      </c>
      <c r="H188" s="49">
        <f t="shared" si="22"/>
        <v>6.5</v>
      </c>
      <c r="I188" s="49">
        <f t="shared" si="22"/>
        <v>32.5</v>
      </c>
    </row>
    <row r="189" spans="1:9" ht="18.75">
      <c r="A189" s="20" t="s">
        <v>259</v>
      </c>
      <c r="B189" s="13" t="s">
        <v>169</v>
      </c>
      <c r="C189" s="14" t="s">
        <v>275</v>
      </c>
      <c r="D189" s="14" t="s">
        <v>276</v>
      </c>
      <c r="E189" s="14" t="s">
        <v>449</v>
      </c>
      <c r="F189" s="14"/>
      <c r="G189" s="49">
        <f t="shared" si="22"/>
        <v>13</v>
      </c>
      <c r="H189" s="49">
        <f t="shared" si="22"/>
        <v>6.5</v>
      </c>
      <c r="I189" s="49">
        <f t="shared" si="22"/>
        <v>32.5</v>
      </c>
    </row>
    <row r="190" spans="1:9" ht="37.5">
      <c r="A190" s="20" t="s">
        <v>272</v>
      </c>
      <c r="B190" s="13" t="s">
        <v>169</v>
      </c>
      <c r="C190" s="14" t="s">
        <v>275</v>
      </c>
      <c r="D190" s="14" t="s">
        <v>276</v>
      </c>
      <c r="E190" s="14" t="s">
        <v>449</v>
      </c>
      <c r="F190" s="14" t="s">
        <v>266</v>
      </c>
      <c r="G190" s="49">
        <v>13</v>
      </c>
      <c r="H190" s="49">
        <v>6.5</v>
      </c>
      <c r="I190" s="49">
        <v>32.5</v>
      </c>
    </row>
    <row r="191" spans="1:12" ht="18.75">
      <c r="A191" s="20" t="s">
        <v>295</v>
      </c>
      <c r="B191" s="13" t="s">
        <v>169</v>
      </c>
      <c r="C191" s="14" t="s">
        <v>294</v>
      </c>
      <c r="D191" s="14" t="s">
        <v>251</v>
      </c>
      <c r="E191" s="14"/>
      <c r="F191" s="14"/>
      <c r="G191" s="22">
        <f>G192+G201+G222+G278+G309</f>
        <v>874242.4</v>
      </c>
      <c r="H191" s="22">
        <f>H192+H201+H222+H278+H309</f>
        <v>893551.9</v>
      </c>
      <c r="I191" s="22">
        <f>I192+I201+I222+I278+I309</f>
        <v>926775.9</v>
      </c>
      <c r="J191" s="7"/>
      <c r="K191" s="7"/>
      <c r="L191" s="7"/>
    </row>
    <row r="192" spans="1:10" ht="18.75">
      <c r="A192" s="20" t="s">
        <v>170</v>
      </c>
      <c r="B192" s="13" t="s">
        <v>169</v>
      </c>
      <c r="C192" s="14" t="s">
        <v>294</v>
      </c>
      <c r="D192" s="14" t="s">
        <v>261</v>
      </c>
      <c r="E192" s="14"/>
      <c r="F192" s="14"/>
      <c r="G192" s="22">
        <f aca="true" t="shared" si="23" ref="G192:I193">G193</f>
        <v>19060.300000000003</v>
      </c>
      <c r="H192" s="22">
        <f t="shared" si="23"/>
        <v>18900</v>
      </c>
      <c r="I192" s="22">
        <f t="shared" si="23"/>
        <v>19800</v>
      </c>
      <c r="J192" s="7"/>
    </row>
    <row r="193" spans="1:12" ht="37.5">
      <c r="A193" s="20" t="s">
        <v>356</v>
      </c>
      <c r="B193" s="13" t="s">
        <v>169</v>
      </c>
      <c r="C193" s="14" t="s">
        <v>294</v>
      </c>
      <c r="D193" s="14" t="s">
        <v>261</v>
      </c>
      <c r="E193" s="14" t="s">
        <v>519</v>
      </c>
      <c r="F193" s="14"/>
      <c r="G193" s="22">
        <f t="shared" si="23"/>
        <v>19060.300000000003</v>
      </c>
      <c r="H193" s="22">
        <f t="shared" si="23"/>
        <v>18900</v>
      </c>
      <c r="I193" s="22">
        <f t="shared" si="23"/>
        <v>19800</v>
      </c>
      <c r="J193" s="2"/>
      <c r="K193" s="2"/>
      <c r="L193" s="2"/>
    </row>
    <row r="194" spans="1:9" ht="37.5">
      <c r="A194" s="20" t="s">
        <v>357</v>
      </c>
      <c r="B194" s="13" t="s">
        <v>169</v>
      </c>
      <c r="C194" s="14" t="s">
        <v>171</v>
      </c>
      <c r="D194" s="14" t="s">
        <v>261</v>
      </c>
      <c r="E194" s="14" t="s">
        <v>520</v>
      </c>
      <c r="F194" s="14"/>
      <c r="G194" s="22">
        <f>G198+G195</f>
        <v>19060.300000000003</v>
      </c>
      <c r="H194" s="22">
        <f>H198+H195</f>
        <v>18900</v>
      </c>
      <c r="I194" s="22">
        <f>I198+I195</f>
        <v>19800</v>
      </c>
    </row>
    <row r="195" spans="1:9" ht="37.5">
      <c r="A195" s="20" t="s">
        <v>176</v>
      </c>
      <c r="B195" s="13" t="s">
        <v>169</v>
      </c>
      <c r="C195" s="14" t="s">
        <v>294</v>
      </c>
      <c r="D195" s="14" t="s">
        <v>261</v>
      </c>
      <c r="E195" s="14" t="s">
        <v>544</v>
      </c>
      <c r="F195" s="14"/>
      <c r="G195" s="22">
        <f aca="true" t="shared" si="24" ref="G195:I196">G196</f>
        <v>285.9</v>
      </c>
      <c r="H195" s="22">
        <f t="shared" si="24"/>
        <v>284</v>
      </c>
      <c r="I195" s="22">
        <f t="shared" si="24"/>
        <v>295</v>
      </c>
    </row>
    <row r="196" spans="1:9" ht="37.5">
      <c r="A196" s="20" t="s">
        <v>172</v>
      </c>
      <c r="B196" s="13" t="s">
        <v>169</v>
      </c>
      <c r="C196" s="14" t="s">
        <v>294</v>
      </c>
      <c r="D196" s="14" t="s">
        <v>261</v>
      </c>
      <c r="E196" s="14" t="s">
        <v>545</v>
      </c>
      <c r="F196" s="14"/>
      <c r="G196" s="22">
        <f t="shared" si="24"/>
        <v>285.9</v>
      </c>
      <c r="H196" s="22">
        <f t="shared" si="24"/>
        <v>284</v>
      </c>
      <c r="I196" s="22">
        <f t="shared" si="24"/>
        <v>295</v>
      </c>
    </row>
    <row r="197" spans="1:9" ht="37.5">
      <c r="A197" s="20" t="s">
        <v>272</v>
      </c>
      <c r="B197" s="13" t="s">
        <v>169</v>
      </c>
      <c r="C197" s="14" t="s">
        <v>294</v>
      </c>
      <c r="D197" s="14" t="s">
        <v>261</v>
      </c>
      <c r="E197" s="14" t="s">
        <v>545</v>
      </c>
      <c r="F197" s="14" t="s">
        <v>266</v>
      </c>
      <c r="G197" s="15">
        <v>285.9</v>
      </c>
      <c r="H197" s="15">
        <v>284</v>
      </c>
      <c r="I197" s="15">
        <v>295</v>
      </c>
    </row>
    <row r="198" spans="1:9" ht="37.5">
      <c r="A198" s="20" t="s">
        <v>315</v>
      </c>
      <c r="B198" s="13" t="s">
        <v>169</v>
      </c>
      <c r="C198" s="14" t="s">
        <v>294</v>
      </c>
      <c r="D198" s="14" t="s">
        <v>261</v>
      </c>
      <c r="E198" s="14" t="s">
        <v>546</v>
      </c>
      <c r="F198" s="14"/>
      <c r="G198" s="22">
        <f aca="true" t="shared" si="25" ref="G198:I199">G199</f>
        <v>18774.4</v>
      </c>
      <c r="H198" s="22">
        <f t="shared" si="25"/>
        <v>18616</v>
      </c>
      <c r="I198" s="22">
        <f t="shared" si="25"/>
        <v>19505</v>
      </c>
    </row>
    <row r="199" spans="1:9" ht="37.5">
      <c r="A199" s="20" t="s">
        <v>172</v>
      </c>
      <c r="B199" s="13" t="s">
        <v>169</v>
      </c>
      <c r="C199" s="14" t="s">
        <v>294</v>
      </c>
      <c r="D199" s="14" t="s">
        <v>261</v>
      </c>
      <c r="E199" s="14" t="s">
        <v>547</v>
      </c>
      <c r="F199" s="14"/>
      <c r="G199" s="22">
        <f t="shared" si="25"/>
        <v>18774.4</v>
      </c>
      <c r="H199" s="22">
        <f t="shared" si="25"/>
        <v>18616</v>
      </c>
      <c r="I199" s="22">
        <f t="shared" si="25"/>
        <v>19505</v>
      </c>
    </row>
    <row r="200" spans="1:9" ht="18.75">
      <c r="A200" s="20" t="s">
        <v>312</v>
      </c>
      <c r="B200" s="13" t="s">
        <v>169</v>
      </c>
      <c r="C200" s="14" t="s">
        <v>294</v>
      </c>
      <c r="D200" s="14" t="s">
        <v>261</v>
      </c>
      <c r="E200" s="14" t="s">
        <v>547</v>
      </c>
      <c r="F200" s="14" t="s">
        <v>313</v>
      </c>
      <c r="G200" s="15">
        <v>18774.4</v>
      </c>
      <c r="H200" s="15">
        <v>18616</v>
      </c>
      <c r="I200" s="15">
        <v>19505</v>
      </c>
    </row>
    <row r="201" spans="1:9" ht="18.75">
      <c r="A201" s="20" t="s">
        <v>173</v>
      </c>
      <c r="B201" s="13" t="s">
        <v>169</v>
      </c>
      <c r="C201" s="14" t="s">
        <v>294</v>
      </c>
      <c r="D201" s="14" t="s">
        <v>299</v>
      </c>
      <c r="E201" s="14"/>
      <c r="F201" s="14"/>
      <c r="G201" s="22">
        <f>G202+G219</f>
        <v>105897.50000000001</v>
      </c>
      <c r="H201" s="22">
        <f>H202+H219</f>
        <v>105799.5</v>
      </c>
      <c r="I201" s="22">
        <f>I202+I219</f>
        <v>106422.79999999999</v>
      </c>
    </row>
    <row r="202" spans="1:13" ht="37.5">
      <c r="A202" s="20" t="s">
        <v>209</v>
      </c>
      <c r="B202" s="13" t="s">
        <v>169</v>
      </c>
      <c r="C202" s="14" t="s">
        <v>294</v>
      </c>
      <c r="D202" s="14" t="s">
        <v>299</v>
      </c>
      <c r="E202" s="14" t="s">
        <v>548</v>
      </c>
      <c r="F202" s="14"/>
      <c r="G202" s="22">
        <f>G203+G212+G209+G206</f>
        <v>105855.50000000001</v>
      </c>
      <c r="H202" s="22">
        <f>H203+H212+H209+H206</f>
        <v>105799.5</v>
      </c>
      <c r="I202" s="22">
        <f>I203+I212+I209+I206</f>
        <v>106422.79999999999</v>
      </c>
      <c r="J202" s="3"/>
      <c r="K202" s="3"/>
      <c r="L202" s="3"/>
      <c r="M202" s="3"/>
    </row>
    <row r="203" spans="1:13" ht="37.5">
      <c r="A203" s="20" t="s">
        <v>336</v>
      </c>
      <c r="B203" s="13" t="s">
        <v>169</v>
      </c>
      <c r="C203" s="14" t="s">
        <v>294</v>
      </c>
      <c r="D203" s="14" t="s">
        <v>299</v>
      </c>
      <c r="E203" s="14" t="s">
        <v>549</v>
      </c>
      <c r="F203" s="14"/>
      <c r="G203" s="22">
        <f aca="true" t="shared" si="26" ref="G203:I204">G204</f>
        <v>61734.5</v>
      </c>
      <c r="H203" s="22">
        <f t="shared" si="26"/>
        <v>62421.7</v>
      </c>
      <c r="I203" s="22">
        <f t="shared" si="26"/>
        <v>62789.5</v>
      </c>
      <c r="K203" s="7"/>
      <c r="L203" s="7"/>
      <c r="M203" s="7"/>
    </row>
    <row r="204" spans="1:9" ht="37.5">
      <c r="A204" s="20" t="s">
        <v>174</v>
      </c>
      <c r="B204" s="13" t="s">
        <v>169</v>
      </c>
      <c r="C204" s="14" t="s">
        <v>294</v>
      </c>
      <c r="D204" s="14" t="s">
        <v>299</v>
      </c>
      <c r="E204" s="14" t="s">
        <v>550</v>
      </c>
      <c r="F204" s="14"/>
      <c r="G204" s="22">
        <f t="shared" si="26"/>
        <v>61734.5</v>
      </c>
      <c r="H204" s="22">
        <f t="shared" si="26"/>
        <v>62421.7</v>
      </c>
      <c r="I204" s="22">
        <f t="shared" si="26"/>
        <v>62789.5</v>
      </c>
    </row>
    <row r="205" spans="1:9" ht="37.5">
      <c r="A205" s="20" t="s">
        <v>317</v>
      </c>
      <c r="B205" s="13" t="s">
        <v>169</v>
      </c>
      <c r="C205" s="14" t="s">
        <v>294</v>
      </c>
      <c r="D205" s="14" t="s">
        <v>299</v>
      </c>
      <c r="E205" s="14" t="s">
        <v>550</v>
      </c>
      <c r="F205" s="14" t="s">
        <v>318</v>
      </c>
      <c r="G205" s="15">
        <v>61734.5</v>
      </c>
      <c r="H205" s="15">
        <v>62421.7</v>
      </c>
      <c r="I205" s="15">
        <v>62789.5</v>
      </c>
    </row>
    <row r="206" spans="1:9" ht="37.5">
      <c r="A206" s="20" t="s">
        <v>335</v>
      </c>
      <c r="B206" s="13" t="s">
        <v>169</v>
      </c>
      <c r="C206" s="14" t="s">
        <v>294</v>
      </c>
      <c r="D206" s="14" t="s">
        <v>299</v>
      </c>
      <c r="E206" s="14" t="s">
        <v>551</v>
      </c>
      <c r="F206" s="14"/>
      <c r="G206" s="15">
        <f aca="true" t="shared" si="27" ref="G206:I207">G207</f>
        <v>502</v>
      </c>
      <c r="H206" s="15">
        <f t="shared" si="27"/>
        <v>0</v>
      </c>
      <c r="I206" s="15">
        <f t="shared" si="27"/>
        <v>0</v>
      </c>
    </row>
    <row r="207" spans="1:9" ht="37.5">
      <c r="A207" s="20" t="s">
        <v>174</v>
      </c>
      <c r="B207" s="13" t="s">
        <v>169</v>
      </c>
      <c r="C207" s="14" t="s">
        <v>294</v>
      </c>
      <c r="D207" s="14" t="s">
        <v>299</v>
      </c>
      <c r="E207" s="14" t="s">
        <v>893</v>
      </c>
      <c r="F207" s="14"/>
      <c r="G207" s="15">
        <f t="shared" si="27"/>
        <v>502</v>
      </c>
      <c r="H207" s="15">
        <f t="shared" si="27"/>
        <v>0</v>
      </c>
      <c r="I207" s="15">
        <f t="shared" si="27"/>
        <v>0</v>
      </c>
    </row>
    <row r="208" spans="1:9" ht="37.5">
      <c r="A208" s="20" t="s">
        <v>317</v>
      </c>
      <c r="B208" s="13" t="s">
        <v>169</v>
      </c>
      <c r="C208" s="14" t="s">
        <v>294</v>
      </c>
      <c r="D208" s="14" t="s">
        <v>299</v>
      </c>
      <c r="E208" s="14" t="s">
        <v>893</v>
      </c>
      <c r="F208" s="14" t="s">
        <v>318</v>
      </c>
      <c r="G208" s="15">
        <v>502</v>
      </c>
      <c r="H208" s="15">
        <v>0</v>
      </c>
      <c r="I208" s="15">
        <v>0</v>
      </c>
    </row>
    <row r="209" spans="1:9" ht="37.5">
      <c r="A209" s="20" t="s">
        <v>211</v>
      </c>
      <c r="B209" s="13" t="s">
        <v>169</v>
      </c>
      <c r="C209" s="14" t="s">
        <v>294</v>
      </c>
      <c r="D209" s="14" t="s">
        <v>299</v>
      </c>
      <c r="E209" s="14" t="s">
        <v>552</v>
      </c>
      <c r="F209" s="14"/>
      <c r="G209" s="15">
        <f aca="true" t="shared" si="28" ref="G209:I210">G210</f>
        <v>202.8</v>
      </c>
      <c r="H209" s="15">
        <f t="shared" si="28"/>
        <v>50</v>
      </c>
      <c r="I209" s="15">
        <f t="shared" si="28"/>
        <v>50.4</v>
      </c>
    </row>
    <row r="210" spans="1:9" ht="37.5">
      <c r="A210" s="20" t="s">
        <v>174</v>
      </c>
      <c r="B210" s="13" t="s">
        <v>169</v>
      </c>
      <c r="C210" s="14" t="s">
        <v>294</v>
      </c>
      <c r="D210" s="14" t="s">
        <v>299</v>
      </c>
      <c r="E210" s="14" t="s">
        <v>553</v>
      </c>
      <c r="F210" s="14"/>
      <c r="G210" s="15">
        <f t="shared" si="28"/>
        <v>202.8</v>
      </c>
      <c r="H210" s="15">
        <f t="shared" si="28"/>
        <v>50</v>
      </c>
      <c r="I210" s="15">
        <f t="shared" si="28"/>
        <v>50.4</v>
      </c>
    </row>
    <row r="211" spans="1:9" ht="18.75">
      <c r="A211" s="20" t="s">
        <v>265</v>
      </c>
      <c r="B211" s="13" t="s">
        <v>169</v>
      </c>
      <c r="C211" s="14" t="s">
        <v>294</v>
      </c>
      <c r="D211" s="14" t="s">
        <v>299</v>
      </c>
      <c r="E211" s="14" t="s">
        <v>553</v>
      </c>
      <c r="F211" s="14" t="s">
        <v>267</v>
      </c>
      <c r="G211" s="15">
        <v>202.8</v>
      </c>
      <c r="H211" s="15">
        <v>50</v>
      </c>
      <c r="I211" s="15">
        <v>50.4</v>
      </c>
    </row>
    <row r="212" spans="1:9" ht="37.5">
      <c r="A212" s="20" t="s">
        <v>329</v>
      </c>
      <c r="B212" s="13" t="s">
        <v>169</v>
      </c>
      <c r="C212" s="14" t="s">
        <v>294</v>
      </c>
      <c r="D212" s="14" t="s">
        <v>299</v>
      </c>
      <c r="E212" s="14" t="s">
        <v>554</v>
      </c>
      <c r="F212" s="14"/>
      <c r="G212" s="22">
        <f>G213+G214</f>
        <v>43416.200000000004</v>
      </c>
      <c r="H212" s="22">
        <f>H213+H214</f>
        <v>43327.799999999996</v>
      </c>
      <c r="I212" s="22">
        <f>I213+I214</f>
        <v>43582.899999999994</v>
      </c>
    </row>
    <row r="213" spans="1:9" ht="37.5">
      <c r="A213" s="20" t="s">
        <v>272</v>
      </c>
      <c r="B213" s="13" t="s">
        <v>169</v>
      </c>
      <c r="C213" s="14" t="s">
        <v>294</v>
      </c>
      <c r="D213" s="14" t="s">
        <v>299</v>
      </c>
      <c r="E213" s="14" t="s">
        <v>554</v>
      </c>
      <c r="F213" s="14" t="s">
        <v>266</v>
      </c>
      <c r="G213" s="22">
        <f>29.9+20+5</f>
        <v>54.9</v>
      </c>
      <c r="H213" s="22">
        <v>0</v>
      </c>
      <c r="I213" s="22">
        <v>0</v>
      </c>
    </row>
    <row r="214" spans="1:9" ht="37.5">
      <c r="A214" s="20" t="s">
        <v>174</v>
      </c>
      <c r="B214" s="13" t="s">
        <v>169</v>
      </c>
      <c r="C214" s="14" t="s">
        <v>294</v>
      </c>
      <c r="D214" s="14" t="s">
        <v>299</v>
      </c>
      <c r="E214" s="14" t="s">
        <v>555</v>
      </c>
      <c r="F214" s="14"/>
      <c r="G214" s="22">
        <f>G215+G216+G218+G217</f>
        <v>43361.3</v>
      </c>
      <c r="H214" s="22">
        <f>H215+H216+H218+H217</f>
        <v>43327.799999999996</v>
      </c>
      <c r="I214" s="22">
        <f>I215+I216+I218+I217</f>
        <v>43582.899999999994</v>
      </c>
    </row>
    <row r="215" spans="1:9" ht="75">
      <c r="A215" s="20" t="s">
        <v>260</v>
      </c>
      <c r="B215" s="13" t="s">
        <v>169</v>
      </c>
      <c r="C215" s="14" t="s">
        <v>294</v>
      </c>
      <c r="D215" s="14" t="s">
        <v>299</v>
      </c>
      <c r="E215" s="14" t="s">
        <v>555</v>
      </c>
      <c r="F215" s="14" t="s">
        <v>263</v>
      </c>
      <c r="G215" s="15">
        <v>35264.6</v>
      </c>
      <c r="H215" s="15">
        <v>35264.6</v>
      </c>
      <c r="I215" s="15">
        <v>35264.6</v>
      </c>
    </row>
    <row r="216" spans="1:9" ht="37.5">
      <c r="A216" s="20" t="s">
        <v>272</v>
      </c>
      <c r="B216" s="13" t="s">
        <v>169</v>
      </c>
      <c r="C216" s="14" t="s">
        <v>294</v>
      </c>
      <c r="D216" s="14" t="s">
        <v>299</v>
      </c>
      <c r="E216" s="14" t="s">
        <v>555</v>
      </c>
      <c r="F216" s="14" t="s">
        <v>266</v>
      </c>
      <c r="G216" s="15">
        <v>8084.8</v>
      </c>
      <c r="H216" s="15">
        <v>8061.2</v>
      </c>
      <c r="I216" s="15">
        <v>8316.3</v>
      </c>
    </row>
    <row r="217" spans="1:9" ht="18.75">
      <c r="A217" s="20" t="s">
        <v>312</v>
      </c>
      <c r="B217" s="13" t="s">
        <v>169</v>
      </c>
      <c r="C217" s="14" t="s">
        <v>294</v>
      </c>
      <c r="D217" s="14" t="s">
        <v>299</v>
      </c>
      <c r="E217" s="14" t="s">
        <v>555</v>
      </c>
      <c r="F217" s="14" t="s">
        <v>313</v>
      </c>
      <c r="G217" s="15">
        <v>10</v>
      </c>
      <c r="H217" s="15">
        <v>0</v>
      </c>
      <c r="I217" s="15">
        <v>0</v>
      </c>
    </row>
    <row r="218" spans="1:9" ht="18.75">
      <c r="A218" s="20" t="s">
        <v>265</v>
      </c>
      <c r="B218" s="13" t="s">
        <v>169</v>
      </c>
      <c r="C218" s="14" t="s">
        <v>294</v>
      </c>
      <c r="D218" s="14" t="s">
        <v>299</v>
      </c>
      <c r="E218" s="14" t="s">
        <v>555</v>
      </c>
      <c r="F218" s="14" t="s">
        <v>267</v>
      </c>
      <c r="G218" s="15">
        <v>1.9</v>
      </c>
      <c r="H218" s="15">
        <v>2</v>
      </c>
      <c r="I218" s="15">
        <v>2</v>
      </c>
    </row>
    <row r="219" spans="1:9" ht="56.25">
      <c r="A219" s="47" t="s">
        <v>115</v>
      </c>
      <c r="B219" s="13" t="s">
        <v>169</v>
      </c>
      <c r="C219" s="14" t="s">
        <v>294</v>
      </c>
      <c r="D219" s="14" t="s">
        <v>299</v>
      </c>
      <c r="E219" s="14" t="s">
        <v>437</v>
      </c>
      <c r="F219" s="14"/>
      <c r="G219" s="22">
        <f aca="true" t="shared" si="29" ref="G219:I220">G220</f>
        <v>42</v>
      </c>
      <c r="H219" s="22">
        <f t="shared" si="29"/>
        <v>0</v>
      </c>
      <c r="I219" s="22">
        <f t="shared" si="29"/>
        <v>0</v>
      </c>
    </row>
    <row r="220" spans="1:9" ht="37.5">
      <c r="A220" s="20" t="s">
        <v>335</v>
      </c>
      <c r="B220" s="13" t="s">
        <v>169</v>
      </c>
      <c r="C220" s="14" t="s">
        <v>294</v>
      </c>
      <c r="D220" s="14" t="s">
        <v>299</v>
      </c>
      <c r="E220" s="14" t="s">
        <v>753</v>
      </c>
      <c r="F220" s="14"/>
      <c r="G220" s="22">
        <f t="shared" si="29"/>
        <v>42</v>
      </c>
      <c r="H220" s="22">
        <f t="shared" si="29"/>
        <v>0</v>
      </c>
      <c r="I220" s="22">
        <f t="shared" si="29"/>
        <v>0</v>
      </c>
    </row>
    <row r="221" spans="1:9" ht="37.5">
      <c r="A221" s="20" t="s">
        <v>317</v>
      </c>
      <c r="B221" s="13" t="s">
        <v>169</v>
      </c>
      <c r="C221" s="14" t="s">
        <v>294</v>
      </c>
      <c r="D221" s="14" t="s">
        <v>299</v>
      </c>
      <c r="E221" s="14" t="s">
        <v>753</v>
      </c>
      <c r="F221" s="14" t="s">
        <v>318</v>
      </c>
      <c r="G221" s="15">
        <v>42</v>
      </c>
      <c r="H221" s="15">
        <v>0</v>
      </c>
      <c r="I221" s="15">
        <v>0</v>
      </c>
    </row>
    <row r="222" spans="1:9" ht="18.75">
      <c r="A222" s="20" t="s">
        <v>337</v>
      </c>
      <c r="B222" s="13" t="s">
        <v>169</v>
      </c>
      <c r="C222" s="14" t="s">
        <v>294</v>
      </c>
      <c r="D222" s="14" t="s">
        <v>262</v>
      </c>
      <c r="E222" s="14"/>
      <c r="F222" s="14"/>
      <c r="G222" s="22">
        <f>G223+G228</f>
        <v>484279.6</v>
      </c>
      <c r="H222" s="22">
        <f>H223+H228</f>
        <v>508055.1</v>
      </c>
      <c r="I222" s="22">
        <f>I223+I228</f>
        <v>535581.7</v>
      </c>
    </row>
    <row r="223" spans="1:9" ht="37.5">
      <c r="A223" s="20" t="s">
        <v>356</v>
      </c>
      <c r="B223" s="13" t="s">
        <v>169</v>
      </c>
      <c r="C223" s="14" t="s">
        <v>294</v>
      </c>
      <c r="D223" s="14" t="s">
        <v>262</v>
      </c>
      <c r="E223" s="14" t="s">
        <v>519</v>
      </c>
      <c r="F223" s="14"/>
      <c r="G223" s="22">
        <f aca="true" t="shared" si="30" ref="G223:I226">G224</f>
        <v>803.1</v>
      </c>
      <c r="H223" s="22">
        <f t="shared" si="30"/>
        <v>574.7</v>
      </c>
      <c r="I223" s="22">
        <f t="shared" si="30"/>
        <v>574.7</v>
      </c>
    </row>
    <row r="224" spans="1:9" ht="37.5">
      <c r="A224" s="20" t="s">
        <v>357</v>
      </c>
      <c r="B224" s="13" t="s">
        <v>169</v>
      </c>
      <c r="C224" s="14" t="s">
        <v>294</v>
      </c>
      <c r="D224" s="14" t="s">
        <v>262</v>
      </c>
      <c r="E224" s="14" t="s">
        <v>520</v>
      </c>
      <c r="F224" s="14"/>
      <c r="G224" s="22">
        <f t="shared" si="30"/>
        <v>803.1</v>
      </c>
      <c r="H224" s="22">
        <f t="shared" si="30"/>
        <v>574.7</v>
      </c>
      <c r="I224" s="22">
        <f t="shared" si="30"/>
        <v>574.7</v>
      </c>
    </row>
    <row r="225" spans="1:9" ht="37.5">
      <c r="A225" s="20" t="s">
        <v>315</v>
      </c>
      <c r="B225" s="13" t="s">
        <v>169</v>
      </c>
      <c r="C225" s="14" t="s">
        <v>294</v>
      </c>
      <c r="D225" s="14" t="s">
        <v>262</v>
      </c>
      <c r="E225" s="14" t="s">
        <v>546</v>
      </c>
      <c r="F225" s="14"/>
      <c r="G225" s="22">
        <f t="shared" si="30"/>
        <v>803.1</v>
      </c>
      <c r="H225" s="22">
        <f t="shared" si="30"/>
        <v>574.7</v>
      </c>
      <c r="I225" s="22">
        <f t="shared" si="30"/>
        <v>574.7</v>
      </c>
    </row>
    <row r="226" spans="1:9" ht="37.5">
      <c r="A226" s="20" t="s">
        <v>175</v>
      </c>
      <c r="B226" s="13" t="s">
        <v>169</v>
      </c>
      <c r="C226" s="14" t="s">
        <v>294</v>
      </c>
      <c r="D226" s="14" t="s">
        <v>262</v>
      </c>
      <c r="E226" s="14" t="s">
        <v>556</v>
      </c>
      <c r="F226" s="14"/>
      <c r="G226" s="22">
        <f t="shared" si="30"/>
        <v>803.1</v>
      </c>
      <c r="H226" s="22">
        <f t="shared" si="30"/>
        <v>574.7</v>
      </c>
      <c r="I226" s="22">
        <f t="shared" si="30"/>
        <v>574.7</v>
      </c>
    </row>
    <row r="227" spans="1:9" ht="18.75">
      <c r="A227" s="20" t="s">
        <v>312</v>
      </c>
      <c r="B227" s="13" t="s">
        <v>169</v>
      </c>
      <c r="C227" s="14" t="s">
        <v>294</v>
      </c>
      <c r="D227" s="14" t="s">
        <v>262</v>
      </c>
      <c r="E227" s="14" t="s">
        <v>556</v>
      </c>
      <c r="F227" s="14" t="s">
        <v>313</v>
      </c>
      <c r="G227" s="22">
        <v>803.1</v>
      </c>
      <c r="H227" s="22">
        <v>574.7</v>
      </c>
      <c r="I227" s="22">
        <v>574.7</v>
      </c>
    </row>
    <row r="228" spans="1:9" ht="37.5">
      <c r="A228" s="20" t="s">
        <v>209</v>
      </c>
      <c r="B228" s="13" t="s">
        <v>169</v>
      </c>
      <c r="C228" s="14" t="s">
        <v>294</v>
      </c>
      <c r="D228" s="14" t="s">
        <v>262</v>
      </c>
      <c r="E228" s="14" t="s">
        <v>548</v>
      </c>
      <c r="F228" s="14"/>
      <c r="G228" s="22">
        <f>G229+G259</f>
        <v>483476.5</v>
      </c>
      <c r="H228" s="22">
        <f>H229+H259</f>
        <v>507480.39999999997</v>
      </c>
      <c r="I228" s="22">
        <f>I229+I259</f>
        <v>535007</v>
      </c>
    </row>
    <row r="229" spans="1:9" ht="37.5">
      <c r="A229" s="20" t="s">
        <v>176</v>
      </c>
      <c r="B229" s="13" t="s">
        <v>169</v>
      </c>
      <c r="C229" s="14" t="s">
        <v>294</v>
      </c>
      <c r="D229" s="14" t="s">
        <v>262</v>
      </c>
      <c r="E229" s="14" t="s">
        <v>557</v>
      </c>
      <c r="F229" s="14"/>
      <c r="G229" s="22">
        <f>G230+G232+G234+G236+G239+G241+G243+G254+G256+G246+G249+G252</f>
        <v>223002.40000000002</v>
      </c>
      <c r="H229" s="22">
        <f>H230+H232+H234+H236+H239+H241+H243+H254+H256+H246+H249+H252</f>
        <v>237708.69999999995</v>
      </c>
      <c r="I229" s="22">
        <f>I230+I232+I234+I236+I239+I241+I243+I254+I256+I246+I249+I252</f>
        <v>254908.89999999997</v>
      </c>
    </row>
    <row r="230" spans="1:9" ht="56.25">
      <c r="A230" s="20" t="s">
        <v>177</v>
      </c>
      <c r="B230" s="13" t="s">
        <v>169</v>
      </c>
      <c r="C230" s="14" t="s">
        <v>294</v>
      </c>
      <c r="D230" s="14" t="s">
        <v>262</v>
      </c>
      <c r="E230" s="14" t="s">
        <v>558</v>
      </c>
      <c r="F230" s="14"/>
      <c r="G230" s="22">
        <f>G231</f>
        <v>2280</v>
      </c>
      <c r="H230" s="22">
        <f>H231</f>
        <v>2350</v>
      </c>
      <c r="I230" s="22">
        <f>I231</f>
        <v>2460</v>
      </c>
    </row>
    <row r="231" spans="1:9" ht="37.5">
      <c r="A231" s="20" t="s">
        <v>272</v>
      </c>
      <c r="B231" s="13" t="s">
        <v>169</v>
      </c>
      <c r="C231" s="14" t="s">
        <v>294</v>
      </c>
      <c r="D231" s="14" t="s">
        <v>262</v>
      </c>
      <c r="E231" s="14" t="s">
        <v>558</v>
      </c>
      <c r="F231" s="14" t="s">
        <v>266</v>
      </c>
      <c r="G231" s="15">
        <v>2280</v>
      </c>
      <c r="H231" s="15">
        <v>2350</v>
      </c>
      <c r="I231" s="15">
        <v>2460</v>
      </c>
    </row>
    <row r="232" spans="1:9" ht="56.25">
      <c r="A232" s="20" t="s">
        <v>187</v>
      </c>
      <c r="B232" s="13" t="s">
        <v>169</v>
      </c>
      <c r="C232" s="14" t="s">
        <v>294</v>
      </c>
      <c r="D232" s="14" t="s">
        <v>262</v>
      </c>
      <c r="E232" s="14" t="s">
        <v>559</v>
      </c>
      <c r="F232" s="14"/>
      <c r="G232" s="22">
        <f>G233</f>
        <v>690</v>
      </c>
      <c r="H232" s="22">
        <f>H233</f>
        <v>711</v>
      </c>
      <c r="I232" s="22">
        <f>I233</f>
        <v>730</v>
      </c>
    </row>
    <row r="233" spans="1:9" ht="37.5">
      <c r="A233" s="20" t="s">
        <v>272</v>
      </c>
      <c r="B233" s="13" t="s">
        <v>169</v>
      </c>
      <c r="C233" s="14" t="s">
        <v>294</v>
      </c>
      <c r="D233" s="14" t="s">
        <v>262</v>
      </c>
      <c r="E233" s="14" t="s">
        <v>559</v>
      </c>
      <c r="F233" s="14" t="s">
        <v>266</v>
      </c>
      <c r="G233" s="15">
        <v>690</v>
      </c>
      <c r="H233" s="15">
        <v>711</v>
      </c>
      <c r="I233" s="15">
        <v>730</v>
      </c>
    </row>
    <row r="234" spans="1:9" ht="56.25">
      <c r="A234" s="20" t="s">
        <v>188</v>
      </c>
      <c r="B234" s="13" t="s">
        <v>169</v>
      </c>
      <c r="C234" s="14" t="s">
        <v>294</v>
      </c>
      <c r="D234" s="14" t="s">
        <v>262</v>
      </c>
      <c r="E234" s="14" t="s">
        <v>560</v>
      </c>
      <c r="F234" s="14"/>
      <c r="G234" s="22">
        <f>G235</f>
        <v>1566</v>
      </c>
      <c r="H234" s="22">
        <f>H235</f>
        <v>1630</v>
      </c>
      <c r="I234" s="22">
        <f>I235</f>
        <v>1694</v>
      </c>
    </row>
    <row r="235" spans="1:9" ht="37.5">
      <c r="A235" s="20" t="s">
        <v>272</v>
      </c>
      <c r="B235" s="13" t="s">
        <v>169</v>
      </c>
      <c r="C235" s="14" t="s">
        <v>294</v>
      </c>
      <c r="D235" s="14" t="s">
        <v>262</v>
      </c>
      <c r="E235" s="14" t="s">
        <v>560</v>
      </c>
      <c r="F235" s="14" t="s">
        <v>266</v>
      </c>
      <c r="G235" s="15">
        <v>1566</v>
      </c>
      <c r="H235" s="15">
        <v>1630</v>
      </c>
      <c r="I235" s="15">
        <v>1694</v>
      </c>
    </row>
    <row r="236" spans="1:9" ht="75">
      <c r="A236" s="20" t="s">
        <v>376</v>
      </c>
      <c r="B236" s="13" t="s">
        <v>169</v>
      </c>
      <c r="C236" s="14" t="s">
        <v>294</v>
      </c>
      <c r="D236" s="14" t="s">
        <v>262</v>
      </c>
      <c r="E236" s="14" t="s">
        <v>561</v>
      </c>
      <c r="F236" s="14"/>
      <c r="G236" s="22">
        <f>G237+G238</f>
        <v>496</v>
      </c>
      <c r="H236" s="22">
        <f>H237+H238</f>
        <v>515.8</v>
      </c>
      <c r="I236" s="22">
        <f>I237+I238</f>
        <v>536.4</v>
      </c>
    </row>
    <row r="237" spans="1:9" ht="37.5">
      <c r="A237" s="20" t="s">
        <v>272</v>
      </c>
      <c r="B237" s="13" t="s">
        <v>169</v>
      </c>
      <c r="C237" s="14" t="s">
        <v>294</v>
      </c>
      <c r="D237" s="14" t="s">
        <v>262</v>
      </c>
      <c r="E237" s="14" t="s">
        <v>561</v>
      </c>
      <c r="F237" s="14" t="s">
        <v>266</v>
      </c>
      <c r="G237" s="15">
        <v>7.9</v>
      </c>
      <c r="H237" s="15">
        <v>50.1</v>
      </c>
      <c r="I237" s="15">
        <v>50.1</v>
      </c>
    </row>
    <row r="238" spans="1:9" ht="18.75">
      <c r="A238" s="20" t="s">
        <v>312</v>
      </c>
      <c r="B238" s="13" t="s">
        <v>169</v>
      </c>
      <c r="C238" s="14" t="s">
        <v>294</v>
      </c>
      <c r="D238" s="14" t="s">
        <v>262</v>
      </c>
      <c r="E238" s="14" t="s">
        <v>561</v>
      </c>
      <c r="F238" s="14" t="s">
        <v>313</v>
      </c>
      <c r="G238" s="15">
        <v>488.1</v>
      </c>
      <c r="H238" s="15">
        <v>465.7</v>
      </c>
      <c r="I238" s="15">
        <v>486.3</v>
      </c>
    </row>
    <row r="239" spans="1:9" ht="75">
      <c r="A239" s="20" t="s">
        <v>377</v>
      </c>
      <c r="B239" s="13" t="s">
        <v>169</v>
      </c>
      <c r="C239" s="14" t="s">
        <v>294</v>
      </c>
      <c r="D239" s="14" t="s">
        <v>262</v>
      </c>
      <c r="E239" s="14" t="s">
        <v>562</v>
      </c>
      <c r="F239" s="14"/>
      <c r="G239" s="22">
        <f>G240</f>
        <v>1</v>
      </c>
      <c r="H239" s="22">
        <f>H240</f>
        <v>1</v>
      </c>
      <c r="I239" s="22">
        <f>I240</f>
        <v>1</v>
      </c>
    </row>
    <row r="240" spans="1:9" ht="37.5">
      <c r="A240" s="20" t="s">
        <v>272</v>
      </c>
      <c r="B240" s="13" t="s">
        <v>169</v>
      </c>
      <c r="C240" s="14" t="s">
        <v>294</v>
      </c>
      <c r="D240" s="14" t="s">
        <v>262</v>
      </c>
      <c r="E240" s="14" t="s">
        <v>562</v>
      </c>
      <c r="F240" s="14" t="s">
        <v>266</v>
      </c>
      <c r="G240" s="15">
        <v>1</v>
      </c>
      <c r="H240" s="15">
        <v>1</v>
      </c>
      <c r="I240" s="15">
        <v>1</v>
      </c>
    </row>
    <row r="241" spans="1:9" ht="93.75">
      <c r="A241" s="20" t="s">
        <v>378</v>
      </c>
      <c r="B241" s="13" t="s">
        <v>169</v>
      </c>
      <c r="C241" s="14" t="s">
        <v>294</v>
      </c>
      <c r="D241" s="14" t="s">
        <v>262</v>
      </c>
      <c r="E241" s="14" t="s">
        <v>563</v>
      </c>
      <c r="F241" s="14"/>
      <c r="G241" s="22">
        <f>G242</f>
        <v>304</v>
      </c>
      <c r="H241" s="22">
        <f>H242</f>
        <v>315</v>
      </c>
      <c r="I241" s="22">
        <f>I242</f>
        <v>330</v>
      </c>
    </row>
    <row r="242" spans="1:9" ht="37.5">
      <c r="A242" s="20" t="s">
        <v>272</v>
      </c>
      <c r="B242" s="13" t="s">
        <v>169</v>
      </c>
      <c r="C242" s="14" t="s">
        <v>294</v>
      </c>
      <c r="D242" s="14" t="s">
        <v>262</v>
      </c>
      <c r="E242" s="14" t="s">
        <v>563</v>
      </c>
      <c r="F242" s="14" t="s">
        <v>266</v>
      </c>
      <c r="G242" s="15">
        <v>304</v>
      </c>
      <c r="H242" s="15">
        <v>315</v>
      </c>
      <c r="I242" s="15">
        <v>330</v>
      </c>
    </row>
    <row r="243" spans="1:9" ht="37.5">
      <c r="A243" s="20" t="s">
        <v>192</v>
      </c>
      <c r="B243" s="13" t="s">
        <v>169</v>
      </c>
      <c r="C243" s="14" t="s">
        <v>294</v>
      </c>
      <c r="D243" s="14" t="s">
        <v>262</v>
      </c>
      <c r="E243" s="14" t="s">
        <v>564</v>
      </c>
      <c r="F243" s="14"/>
      <c r="G243" s="22">
        <f>G244+G245</f>
        <v>114840.8</v>
      </c>
      <c r="H243" s="22">
        <f>H244+H245</f>
        <v>129304.9</v>
      </c>
      <c r="I243" s="22">
        <f>I244+I245</f>
        <v>146245.3</v>
      </c>
    </row>
    <row r="244" spans="1:9" ht="37.5">
      <c r="A244" s="20" t="s">
        <v>272</v>
      </c>
      <c r="B244" s="13" t="s">
        <v>169</v>
      </c>
      <c r="C244" s="14" t="s">
        <v>294</v>
      </c>
      <c r="D244" s="14" t="s">
        <v>262</v>
      </c>
      <c r="E244" s="14" t="s">
        <v>564</v>
      </c>
      <c r="F244" s="14" t="s">
        <v>266</v>
      </c>
      <c r="G244" s="15">
        <v>1697.2</v>
      </c>
      <c r="H244" s="15">
        <v>1911</v>
      </c>
      <c r="I244" s="15">
        <v>2161.3</v>
      </c>
    </row>
    <row r="245" spans="1:9" ht="18.75">
      <c r="A245" s="20" t="s">
        <v>312</v>
      </c>
      <c r="B245" s="13" t="s">
        <v>169</v>
      </c>
      <c r="C245" s="14" t="s">
        <v>294</v>
      </c>
      <c r="D245" s="14" t="s">
        <v>262</v>
      </c>
      <c r="E245" s="14" t="s">
        <v>564</v>
      </c>
      <c r="F245" s="14" t="s">
        <v>313</v>
      </c>
      <c r="G245" s="15">
        <v>113143.6</v>
      </c>
      <c r="H245" s="15">
        <v>127393.9</v>
      </c>
      <c r="I245" s="15">
        <v>144084</v>
      </c>
    </row>
    <row r="246" spans="1:9" ht="56.25">
      <c r="A246" s="20" t="s">
        <v>338</v>
      </c>
      <c r="B246" s="13" t="s">
        <v>169</v>
      </c>
      <c r="C246" s="14" t="s">
        <v>294</v>
      </c>
      <c r="D246" s="14" t="s">
        <v>262</v>
      </c>
      <c r="E246" s="14" t="s">
        <v>565</v>
      </c>
      <c r="F246" s="14"/>
      <c r="G246" s="22">
        <f>G247+G248</f>
        <v>818.2</v>
      </c>
      <c r="H246" s="22">
        <f>H247+H248</f>
        <v>870</v>
      </c>
      <c r="I246" s="22">
        <f>I247+I248</f>
        <v>879</v>
      </c>
    </row>
    <row r="247" spans="1:9" ht="37.5">
      <c r="A247" s="20" t="s">
        <v>272</v>
      </c>
      <c r="B247" s="13" t="s">
        <v>169</v>
      </c>
      <c r="C247" s="14" t="s">
        <v>294</v>
      </c>
      <c r="D247" s="14" t="s">
        <v>262</v>
      </c>
      <c r="E247" s="14" t="s">
        <v>565</v>
      </c>
      <c r="F247" s="14" t="s">
        <v>266</v>
      </c>
      <c r="G247" s="15">
        <v>18.2</v>
      </c>
      <c r="H247" s="15">
        <v>20.5</v>
      </c>
      <c r="I247" s="15">
        <v>20.5</v>
      </c>
    </row>
    <row r="248" spans="1:9" ht="18.75">
      <c r="A248" s="20" t="s">
        <v>312</v>
      </c>
      <c r="B248" s="13" t="s">
        <v>169</v>
      </c>
      <c r="C248" s="14" t="s">
        <v>294</v>
      </c>
      <c r="D248" s="14" t="s">
        <v>262</v>
      </c>
      <c r="E248" s="14" t="s">
        <v>565</v>
      </c>
      <c r="F248" s="14" t="s">
        <v>313</v>
      </c>
      <c r="G248" s="15">
        <v>800</v>
      </c>
      <c r="H248" s="15">
        <v>849.5</v>
      </c>
      <c r="I248" s="15">
        <v>858.5</v>
      </c>
    </row>
    <row r="249" spans="1:9" ht="93.75">
      <c r="A249" s="20" t="s">
        <v>379</v>
      </c>
      <c r="B249" s="13" t="s">
        <v>169</v>
      </c>
      <c r="C249" s="14" t="s">
        <v>294</v>
      </c>
      <c r="D249" s="14" t="s">
        <v>262</v>
      </c>
      <c r="E249" s="14" t="s">
        <v>566</v>
      </c>
      <c r="F249" s="14"/>
      <c r="G249" s="22">
        <f>G250+G251</f>
        <v>293.5</v>
      </c>
      <c r="H249" s="22">
        <f>H250+H251</f>
        <v>303.5</v>
      </c>
      <c r="I249" s="22">
        <f>I250+I251</f>
        <v>313.5</v>
      </c>
    </row>
    <row r="250" spans="1:9" ht="37.5">
      <c r="A250" s="20" t="s">
        <v>272</v>
      </c>
      <c r="B250" s="13" t="s">
        <v>169</v>
      </c>
      <c r="C250" s="14" t="s">
        <v>294</v>
      </c>
      <c r="D250" s="14" t="s">
        <v>262</v>
      </c>
      <c r="E250" s="14" t="s">
        <v>566</v>
      </c>
      <c r="F250" s="14" t="s">
        <v>266</v>
      </c>
      <c r="G250" s="15">
        <v>33.5</v>
      </c>
      <c r="H250" s="15">
        <v>33.5</v>
      </c>
      <c r="I250" s="15">
        <v>33.5</v>
      </c>
    </row>
    <row r="251" spans="1:9" ht="18.75">
      <c r="A251" s="20" t="s">
        <v>312</v>
      </c>
      <c r="B251" s="13" t="s">
        <v>169</v>
      </c>
      <c r="C251" s="14" t="s">
        <v>294</v>
      </c>
      <c r="D251" s="14" t="s">
        <v>262</v>
      </c>
      <c r="E251" s="14" t="s">
        <v>566</v>
      </c>
      <c r="F251" s="14" t="s">
        <v>313</v>
      </c>
      <c r="G251" s="15">
        <v>260</v>
      </c>
      <c r="H251" s="15">
        <v>270</v>
      </c>
      <c r="I251" s="15">
        <v>280</v>
      </c>
    </row>
    <row r="252" spans="1:9" ht="112.5">
      <c r="A252" s="20" t="s">
        <v>224</v>
      </c>
      <c r="B252" s="13" t="s">
        <v>169</v>
      </c>
      <c r="C252" s="14" t="s">
        <v>294</v>
      </c>
      <c r="D252" s="14" t="s">
        <v>262</v>
      </c>
      <c r="E252" s="14" t="s">
        <v>567</v>
      </c>
      <c r="F252" s="14"/>
      <c r="G252" s="22">
        <f>G253</f>
        <v>129</v>
      </c>
      <c r="H252" s="22">
        <f>H253</f>
        <v>129</v>
      </c>
      <c r="I252" s="22">
        <f>I253</f>
        <v>129</v>
      </c>
    </row>
    <row r="253" spans="1:9" ht="37.5">
      <c r="A253" s="20" t="s">
        <v>272</v>
      </c>
      <c r="B253" s="13" t="s">
        <v>169</v>
      </c>
      <c r="C253" s="14" t="s">
        <v>294</v>
      </c>
      <c r="D253" s="14" t="s">
        <v>262</v>
      </c>
      <c r="E253" s="14" t="s">
        <v>567</v>
      </c>
      <c r="F253" s="14" t="s">
        <v>266</v>
      </c>
      <c r="G253" s="15">
        <v>129</v>
      </c>
      <c r="H253" s="15">
        <v>129</v>
      </c>
      <c r="I253" s="15">
        <v>129</v>
      </c>
    </row>
    <row r="254" spans="1:9" ht="56.25">
      <c r="A254" s="20" t="s">
        <v>194</v>
      </c>
      <c r="B254" s="13" t="s">
        <v>169</v>
      </c>
      <c r="C254" s="14" t="s">
        <v>294</v>
      </c>
      <c r="D254" s="14" t="s">
        <v>262</v>
      </c>
      <c r="E254" s="14" t="s">
        <v>568</v>
      </c>
      <c r="F254" s="14"/>
      <c r="G254" s="22">
        <f>G255</f>
        <v>265.8</v>
      </c>
      <c r="H254" s="22">
        <f>H255</f>
        <v>273.8</v>
      </c>
      <c r="I254" s="22">
        <f>I255</f>
        <v>286</v>
      </c>
    </row>
    <row r="255" spans="1:9" ht="37.5">
      <c r="A255" s="20" t="s">
        <v>272</v>
      </c>
      <c r="B255" s="13" t="s">
        <v>169</v>
      </c>
      <c r="C255" s="14" t="s">
        <v>294</v>
      </c>
      <c r="D255" s="14" t="s">
        <v>262</v>
      </c>
      <c r="E255" s="14" t="s">
        <v>568</v>
      </c>
      <c r="F255" s="14" t="s">
        <v>266</v>
      </c>
      <c r="G255" s="15">
        <v>265.8</v>
      </c>
      <c r="H255" s="15">
        <v>273.8</v>
      </c>
      <c r="I255" s="15">
        <v>286</v>
      </c>
    </row>
    <row r="256" spans="1:9" ht="56.25">
      <c r="A256" s="20" t="s">
        <v>195</v>
      </c>
      <c r="B256" s="13" t="s">
        <v>169</v>
      </c>
      <c r="C256" s="14" t="s">
        <v>294</v>
      </c>
      <c r="D256" s="14" t="s">
        <v>262</v>
      </c>
      <c r="E256" s="14" t="s">
        <v>569</v>
      </c>
      <c r="F256" s="14"/>
      <c r="G256" s="22">
        <f>G257+G258</f>
        <v>101318.1</v>
      </c>
      <c r="H256" s="22">
        <f>H257+H258</f>
        <v>101304.7</v>
      </c>
      <c r="I256" s="22">
        <f>I257+I258</f>
        <v>101304.7</v>
      </c>
    </row>
    <row r="257" spans="1:9" ht="37.5">
      <c r="A257" s="20" t="s">
        <v>272</v>
      </c>
      <c r="B257" s="13" t="s">
        <v>169</v>
      </c>
      <c r="C257" s="14" t="s">
        <v>294</v>
      </c>
      <c r="D257" s="14" t="s">
        <v>262</v>
      </c>
      <c r="E257" s="14" t="s">
        <v>569</v>
      </c>
      <c r="F257" s="14" t="s">
        <v>266</v>
      </c>
      <c r="G257" s="15">
        <v>1670</v>
      </c>
      <c r="H257" s="15">
        <v>1670</v>
      </c>
      <c r="I257" s="15">
        <v>1670</v>
      </c>
    </row>
    <row r="258" spans="1:9" ht="18.75">
      <c r="A258" s="20" t="s">
        <v>312</v>
      </c>
      <c r="B258" s="13" t="s">
        <v>169</v>
      </c>
      <c r="C258" s="14" t="s">
        <v>294</v>
      </c>
      <c r="D258" s="14" t="s">
        <v>262</v>
      </c>
      <c r="E258" s="14" t="s">
        <v>569</v>
      </c>
      <c r="F258" s="14" t="s">
        <v>313</v>
      </c>
      <c r="G258" s="15">
        <v>99648.1</v>
      </c>
      <c r="H258" s="15">
        <v>99634.7</v>
      </c>
      <c r="I258" s="15">
        <v>99634.7</v>
      </c>
    </row>
    <row r="259" spans="1:9" ht="37.5">
      <c r="A259" s="20" t="s">
        <v>315</v>
      </c>
      <c r="B259" s="13" t="s">
        <v>169</v>
      </c>
      <c r="C259" s="14" t="s">
        <v>294</v>
      </c>
      <c r="D259" s="14" t="s">
        <v>262</v>
      </c>
      <c r="E259" s="14" t="s">
        <v>570</v>
      </c>
      <c r="F259" s="14"/>
      <c r="G259" s="50">
        <f>G260+G262+G264+G266+G268+G270+G272+G274+G276</f>
        <v>260474.1</v>
      </c>
      <c r="H259" s="50">
        <f>H260+H262+H264+H266+H268+H270+H272+H274+H276</f>
        <v>269771.7</v>
      </c>
      <c r="I259" s="50">
        <f>I260+I262+I264+I266+I268+I270+I272+I274+I276</f>
        <v>280098.10000000003</v>
      </c>
    </row>
    <row r="260" spans="1:9" ht="56.25">
      <c r="A260" s="20" t="s">
        <v>177</v>
      </c>
      <c r="B260" s="13" t="s">
        <v>169</v>
      </c>
      <c r="C260" s="14" t="s">
        <v>294</v>
      </c>
      <c r="D260" s="14" t="s">
        <v>262</v>
      </c>
      <c r="E260" s="14" t="s">
        <v>571</v>
      </c>
      <c r="F260" s="14"/>
      <c r="G260" s="50">
        <f>G261</f>
        <v>118213.6</v>
      </c>
      <c r="H260" s="50">
        <f>H261</f>
        <v>122234.5</v>
      </c>
      <c r="I260" s="50">
        <f>I261</f>
        <v>127107.8</v>
      </c>
    </row>
    <row r="261" spans="1:9" ht="18.75">
      <c r="A261" s="20" t="s">
        <v>312</v>
      </c>
      <c r="B261" s="13" t="s">
        <v>169</v>
      </c>
      <c r="C261" s="14" t="s">
        <v>294</v>
      </c>
      <c r="D261" s="14" t="s">
        <v>262</v>
      </c>
      <c r="E261" s="14" t="s">
        <v>571</v>
      </c>
      <c r="F261" s="14" t="s">
        <v>313</v>
      </c>
      <c r="G261" s="50">
        <v>118213.6</v>
      </c>
      <c r="H261" s="50">
        <v>122234.5</v>
      </c>
      <c r="I261" s="50">
        <v>127107.8</v>
      </c>
    </row>
    <row r="262" spans="1:9" ht="56.25">
      <c r="A262" s="20" t="s">
        <v>187</v>
      </c>
      <c r="B262" s="13" t="s">
        <v>169</v>
      </c>
      <c r="C262" s="14" t="s">
        <v>294</v>
      </c>
      <c r="D262" s="14" t="s">
        <v>262</v>
      </c>
      <c r="E262" s="14" t="s">
        <v>572</v>
      </c>
      <c r="F262" s="14"/>
      <c r="G262" s="50">
        <f>G263</f>
        <v>31581.1</v>
      </c>
      <c r="H262" s="50">
        <f>H263</f>
        <v>32603.6</v>
      </c>
      <c r="I262" s="50">
        <f>I263</f>
        <v>33669.8</v>
      </c>
    </row>
    <row r="263" spans="1:9" ht="18.75">
      <c r="A263" s="20" t="s">
        <v>312</v>
      </c>
      <c r="B263" s="13" t="s">
        <v>169</v>
      </c>
      <c r="C263" s="14" t="s">
        <v>294</v>
      </c>
      <c r="D263" s="14" t="s">
        <v>262</v>
      </c>
      <c r="E263" s="14" t="s">
        <v>572</v>
      </c>
      <c r="F263" s="14" t="s">
        <v>313</v>
      </c>
      <c r="G263" s="50">
        <v>31581.1</v>
      </c>
      <c r="H263" s="50">
        <v>32603.6</v>
      </c>
      <c r="I263" s="50">
        <v>33669.8</v>
      </c>
    </row>
    <row r="264" spans="1:9" ht="56.25">
      <c r="A264" s="20" t="s">
        <v>188</v>
      </c>
      <c r="B264" s="13" t="s">
        <v>169</v>
      </c>
      <c r="C264" s="14" t="s">
        <v>294</v>
      </c>
      <c r="D264" s="14" t="s">
        <v>262</v>
      </c>
      <c r="E264" s="14" t="s">
        <v>573</v>
      </c>
      <c r="F264" s="14"/>
      <c r="G264" s="50">
        <f>G265</f>
        <v>74609.5</v>
      </c>
      <c r="H264" s="50">
        <f>H265</f>
        <v>77501.6</v>
      </c>
      <c r="I264" s="50">
        <f>I265</f>
        <v>80511.8</v>
      </c>
    </row>
    <row r="265" spans="1:9" ht="18.75">
      <c r="A265" s="20" t="s">
        <v>312</v>
      </c>
      <c r="B265" s="13" t="s">
        <v>169</v>
      </c>
      <c r="C265" s="14" t="s">
        <v>294</v>
      </c>
      <c r="D265" s="14" t="s">
        <v>262</v>
      </c>
      <c r="E265" s="14" t="s">
        <v>573</v>
      </c>
      <c r="F265" s="14" t="s">
        <v>313</v>
      </c>
      <c r="G265" s="51">
        <v>74609.5</v>
      </c>
      <c r="H265" s="51">
        <v>77501.6</v>
      </c>
      <c r="I265" s="51">
        <v>80511.8</v>
      </c>
    </row>
    <row r="266" spans="1:9" ht="75">
      <c r="A266" s="20" t="s">
        <v>377</v>
      </c>
      <c r="B266" s="13" t="s">
        <v>169</v>
      </c>
      <c r="C266" s="14" t="s">
        <v>294</v>
      </c>
      <c r="D266" s="14" t="s">
        <v>262</v>
      </c>
      <c r="E266" s="14" t="s">
        <v>574</v>
      </c>
      <c r="F266" s="14"/>
      <c r="G266" s="50">
        <f>G267</f>
        <v>53.4</v>
      </c>
      <c r="H266" s="50">
        <f>H267</f>
        <v>53.4</v>
      </c>
      <c r="I266" s="50">
        <f>I267</f>
        <v>53.4</v>
      </c>
    </row>
    <row r="267" spans="1:9" ht="18.75">
      <c r="A267" s="20" t="s">
        <v>312</v>
      </c>
      <c r="B267" s="13" t="s">
        <v>169</v>
      </c>
      <c r="C267" s="14" t="s">
        <v>294</v>
      </c>
      <c r="D267" s="14" t="s">
        <v>262</v>
      </c>
      <c r="E267" s="14" t="s">
        <v>574</v>
      </c>
      <c r="F267" s="14" t="s">
        <v>313</v>
      </c>
      <c r="G267" s="51">
        <v>53.4</v>
      </c>
      <c r="H267" s="51">
        <v>53.4</v>
      </c>
      <c r="I267" s="51">
        <v>53.4</v>
      </c>
    </row>
    <row r="268" spans="1:9" ht="93.75">
      <c r="A268" s="20" t="s">
        <v>378</v>
      </c>
      <c r="B268" s="13" t="s">
        <v>169</v>
      </c>
      <c r="C268" s="14" t="s">
        <v>294</v>
      </c>
      <c r="D268" s="14" t="s">
        <v>262</v>
      </c>
      <c r="E268" s="14" t="s">
        <v>575</v>
      </c>
      <c r="F268" s="14"/>
      <c r="G268" s="50">
        <f>G269</f>
        <v>12147.5</v>
      </c>
      <c r="H268" s="50">
        <f>H269</f>
        <v>12830.6</v>
      </c>
      <c r="I268" s="50">
        <f>I269</f>
        <v>13504.6</v>
      </c>
    </row>
    <row r="269" spans="1:9" ht="18.75">
      <c r="A269" s="20" t="s">
        <v>312</v>
      </c>
      <c r="B269" s="13" t="s">
        <v>169</v>
      </c>
      <c r="C269" s="14" t="s">
        <v>294</v>
      </c>
      <c r="D269" s="14" t="s">
        <v>262</v>
      </c>
      <c r="E269" s="14" t="s">
        <v>575</v>
      </c>
      <c r="F269" s="14" t="s">
        <v>313</v>
      </c>
      <c r="G269" s="51">
        <v>12147.5</v>
      </c>
      <c r="H269" s="51">
        <v>12830.6</v>
      </c>
      <c r="I269" s="51">
        <v>13504.6</v>
      </c>
    </row>
    <row r="270" spans="1:9" ht="56.25">
      <c r="A270" s="20" t="s">
        <v>338</v>
      </c>
      <c r="B270" s="13" t="s">
        <v>169</v>
      </c>
      <c r="C270" s="14" t="s">
        <v>294</v>
      </c>
      <c r="D270" s="14" t="s">
        <v>262</v>
      </c>
      <c r="E270" s="14" t="s">
        <v>576</v>
      </c>
      <c r="F270" s="14"/>
      <c r="G270" s="50">
        <f>G271</f>
        <v>19</v>
      </c>
      <c r="H270" s="50">
        <f>H271</f>
        <v>20</v>
      </c>
      <c r="I270" s="50">
        <f>I271</f>
        <v>21</v>
      </c>
    </row>
    <row r="271" spans="1:9" ht="18.75">
      <c r="A271" s="20" t="s">
        <v>312</v>
      </c>
      <c r="B271" s="13" t="s">
        <v>169</v>
      </c>
      <c r="C271" s="14" t="s">
        <v>294</v>
      </c>
      <c r="D271" s="14" t="s">
        <v>262</v>
      </c>
      <c r="E271" s="14" t="s">
        <v>576</v>
      </c>
      <c r="F271" s="14" t="s">
        <v>313</v>
      </c>
      <c r="G271" s="51">
        <v>19</v>
      </c>
      <c r="H271" s="51">
        <v>20</v>
      </c>
      <c r="I271" s="51">
        <v>21</v>
      </c>
    </row>
    <row r="272" spans="1:9" ht="93.75">
      <c r="A272" s="20" t="s">
        <v>379</v>
      </c>
      <c r="B272" s="13" t="s">
        <v>169</v>
      </c>
      <c r="C272" s="14" t="s">
        <v>294</v>
      </c>
      <c r="D272" s="14" t="s">
        <v>262</v>
      </c>
      <c r="E272" s="14" t="s">
        <v>577</v>
      </c>
      <c r="F272" s="14"/>
      <c r="G272" s="50">
        <f>G273</f>
        <v>1564.4</v>
      </c>
      <c r="H272" s="50">
        <f>H273</f>
        <v>1554.4</v>
      </c>
      <c r="I272" s="50">
        <f>I273</f>
        <v>1544.4</v>
      </c>
    </row>
    <row r="273" spans="1:9" ht="18.75">
      <c r="A273" s="20" t="s">
        <v>312</v>
      </c>
      <c r="B273" s="13" t="s">
        <v>169</v>
      </c>
      <c r="C273" s="14" t="s">
        <v>294</v>
      </c>
      <c r="D273" s="14" t="s">
        <v>262</v>
      </c>
      <c r="E273" s="14" t="s">
        <v>577</v>
      </c>
      <c r="F273" s="14" t="s">
        <v>313</v>
      </c>
      <c r="G273" s="51">
        <v>1564.4</v>
      </c>
      <c r="H273" s="51">
        <v>1554.4</v>
      </c>
      <c r="I273" s="51">
        <v>1544.4</v>
      </c>
    </row>
    <row r="274" spans="1:9" ht="112.5">
      <c r="A274" s="20" t="s">
        <v>224</v>
      </c>
      <c r="B274" s="13" t="s">
        <v>169</v>
      </c>
      <c r="C274" s="14" t="s">
        <v>294</v>
      </c>
      <c r="D274" s="14" t="s">
        <v>262</v>
      </c>
      <c r="E274" s="14" t="s">
        <v>578</v>
      </c>
      <c r="F274" s="14"/>
      <c r="G274" s="50">
        <f>G275</f>
        <v>5150.4</v>
      </c>
      <c r="H274" s="50">
        <f>H275</f>
        <v>5150.4</v>
      </c>
      <c r="I274" s="50">
        <f>I275</f>
        <v>5150.4</v>
      </c>
    </row>
    <row r="275" spans="1:9" ht="18.75">
      <c r="A275" s="20" t="s">
        <v>312</v>
      </c>
      <c r="B275" s="13" t="s">
        <v>169</v>
      </c>
      <c r="C275" s="14" t="s">
        <v>294</v>
      </c>
      <c r="D275" s="14" t="s">
        <v>262</v>
      </c>
      <c r="E275" s="14" t="s">
        <v>578</v>
      </c>
      <c r="F275" s="14" t="s">
        <v>313</v>
      </c>
      <c r="G275" s="51">
        <v>5150.4</v>
      </c>
      <c r="H275" s="51">
        <v>5150.4</v>
      </c>
      <c r="I275" s="51">
        <v>5150.4</v>
      </c>
    </row>
    <row r="276" spans="1:9" ht="56.25">
      <c r="A276" s="20" t="s">
        <v>194</v>
      </c>
      <c r="B276" s="13" t="s">
        <v>169</v>
      </c>
      <c r="C276" s="14" t="s">
        <v>294</v>
      </c>
      <c r="D276" s="14" t="s">
        <v>262</v>
      </c>
      <c r="E276" s="14" t="s">
        <v>579</v>
      </c>
      <c r="F276" s="14"/>
      <c r="G276" s="50">
        <f>G277</f>
        <v>17135.2</v>
      </c>
      <c r="H276" s="50">
        <f>H277</f>
        <v>17823.2</v>
      </c>
      <c r="I276" s="50">
        <f>I277</f>
        <v>18534.9</v>
      </c>
    </row>
    <row r="277" spans="1:9" ht="18.75">
      <c r="A277" s="20" t="s">
        <v>312</v>
      </c>
      <c r="B277" s="13" t="s">
        <v>169</v>
      </c>
      <c r="C277" s="14" t="s">
        <v>294</v>
      </c>
      <c r="D277" s="14" t="s">
        <v>262</v>
      </c>
      <c r="E277" s="14" t="s">
        <v>579</v>
      </c>
      <c r="F277" s="14" t="s">
        <v>313</v>
      </c>
      <c r="G277" s="51">
        <v>17135.2</v>
      </c>
      <c r="H277" s="51">
        <v>17823.2</v>
      </c>
      <c r="I277" s="51">
        <v>18534.9</v>
      </c>
    </row>
    <row r="278" spans="1:9" ht="18.75">
      <c r="A278" s="20" t="s">
        <v>293</v>
      </c>
      <c r="B278" s="13" t="s">
        <v>169</v>
      </c>
      <c r="C278" s="14" t="s">
        <v>294</v>
      </c>
      <c r="D278" s="14" t="s">
        <v>290</v>
      </c>
      <c r="E278" s="14"/>
      <c r="F278" s="14"/>
      <c r="G278" s="22">
        <f>G279+G306</f>
        <v>216973</v>
      </c>
      <c r="H278" s="22">
        <f>H279+H306</f>
        <v>218701.5</v>
      </c>
      <c r="I278" s="22">
        <f>I279+I306</f>
        <v>222961.40000000002</v>
      </c>
    </row>
    <row r="279" spans="1:9" ht="37.5">
      <c r="A279" s="20" t="s">
        <v>209</v>
      </c>
      <c r="B279" s="13" t="s">
        <v>169</v>
      </c>
      <c r="C279" s="14" t="s">
        <v>294</v>
      </c>
      <c r="D279" s="14" t="s">
        <v>290</v>
      </c>
      <c r="E279" s="14" t="s">
        <v>548</v>
      </c>
      <c r="F279" s="14"/>
      <c r="G279" s="22">
        <f>G280+G288+G302+G297+G291</f>
        <v>216943</v>
      </c>
      <c r="H279" s="22">
        <f>H280+H288+H302+H297+H291</f>
        <v>218701.5</v>
      </c>
      <c r="I279" s="22">
        <f>I280+I288+I302+I297+I291</f>
        <v>222961.40000000002</v>
      </c>
    </row>
    <row r="280" spans="1:9" ht="37.5">
      <c r="A280" s="20" t="s">
        <v>176</v>
      </c>
      <c r="B280" s="13" t="s">
        <v>169</v>
      </c>
      <c r="C280" s="14" t="s">
        <v>294</v>
      </c>
      <c r="D280" s="14" t="s">
        <v>290</v>
      </c>
      <c r="E280" s="14" t="s">
        <v>557</v>
      </c>
      <c r="F280" s="14"/>
      <c r="G280" s="22">
        <f>G281+G284+G286</f>
        <v>97425.2</v>
      </c>
      <c r="H280" s="22">
        <f>H281+H284+H286</f>
        <v>98223.70000000001</v>
      </c>
      <c r="I280" s="22">
        <f>I281+I284+I286</f>
        <v>99049.5</v>
      </c>
    </row>
    <row r="281" spans="1:9" ht="131.25">
      <c r="A281" s="20" t="s">
        <v>381</v>
      </c>
      <c r="B281" s="13" t="s">
        <v>169</v>
      </c>
      <c r="C281" s="14" t="s">
        <v>294</v>
      </c>
      <c r="D281" s="14" t="s">
        <v>290</v>
      </c>
      <c r="E281" s="14" t="s">
        <v>580</v>
      </c>
      <c r="F281" s="14"/>
      <c r="G281" s="22">
        <f>G282+G283</f>
        <v>96311.7</v>
      </c>
      <c r="H281" s="22">
        <f>H282+H283</f>
        <v>97070.1</v>
      </c>
      <c r="I281" s="22">
        <f>I282+I283</f>
        <v>97858.8</v>
      </c>
    </row>
    <row r="282" spans="1:9" ht="37.5">
      <c r="A282" s="20" t="s">
        <v>272</v>
      </c>
      <c r="B282" s="13" t="s">
        <v>169</v>
      </c>
      <c r="C282" s="14" t="s">
        <v>294</v>
      </c>
      <c r="D282" s="14" t="s">
        <v>290</v>
      </c>
      <c r="E282" s="14" t="s">
        <v>580</v>
      </c>
      <c r="F282" s="14" t="s">
        <v>266</v>
      </c>
      <c r="G282" s="15">
        <v>1650</v>
      </c>
      <c r="H282" s="15">
        <v>1700</v>
      </c>
      <c r="I282" s="15">
        <v>1700</v>
      </c>
    </row>
    <row r="283" spans="1:9" ht="18.75">
      <c r="A283" s="20" t="s">
        <v>312</v>
      </c>
      <c r="B283" s="13" t="s">
        <v>169</v>
      </c>
      <c r="C283" s="14" t="s">
        <v>294</v>
      </c>
      <c r="D283" s="14" t="s">
        <v>290</v>
      </c>
      <c r="E283" s="14" t="s">
        <v>580</v>
      </c>
      <c r="F283" s="14" t="s">
        <v>313</v>
      </c>
      <c r="G283" s="15">
        <v>94661.7</v>
      </c>
      <c r="H283" s="15">
        <v>95370.1</v>
      </c>
      <c r="I283" s="15">
        <v>96158.8</v>
      </c>
    </row>
    <row r="284" spans="1:9" ht="37.5">
      <c r="A284" s="20" t="s">
        <v>380</v>
      </c>
      <c r="B284" s="13" t="s">
        <v>169</v>
      </c>
      <c r="C284" s="14" t="s">
        <v>294</v>
      </c>
      <c r="D284" s="14" t="s">
        <v>290</v>
      </c>
      <c r="E284" s="14" t="s">
        <v>581</v>
      </c>
      <c r="F284" s="14"/>
      <c r="G284" s="22">
        <f>G285</f>
        <v>769.5</v>
      </c>
      <c r="H284" s="22">
        <f>H285</f>
        <v>802.3</v>
      </c>
      <c r="I284" s="22">
        <f>I285</f>
        <v>834.2</v>
      </c>
    </row>
    <row r="285" spans="1:9" ht="37.5">
      <c r="A285" s="20" t="s">
        <v>272</v>
      </c>
      <c r="B285" s="13" t="s">
        <v>169</v>
      </c>
      <c r="C285" s="14" t="s">
        <v>294</v>
      </c>
      <c r="D285" s="14" t="s">
        <v>290</v>
      </c>
      <c r="E285" s="14" t="s">
        <v>581</v>
      </c>
      <c r="F285" s="14" t="s">
        <v>266</v>
      </c>
      <c r="G285" s="15">
        <v>769.5</v>
      </c>
      <c r="H285" s="15">
        <v>802.3</v>
      </c>
      <c r="I285" s="15">
        <v>834.2</v>
      </c>
    </row>
    <row r="286" spans="1:9" ht="93.75">
      <c r="A286" s="20" t="s">
        <v>191</v>
      </c>
      <c r="B286" s="13" t="s">
        <v>169</v>
      </c>
      <c r="C286" s="14" t="s">
        <v>294</v>
      </c>
      <c r="D286" s="14" t="s">
        <v>290</v>
      </c>
      <c r="E286" s="14" t="s">
        <v>582</v>
      </c>
      <c r="F286" s="14"/>
      <c r="G286" s="22">
        <f>G287</f>
        <v>344</v>
      </c>
      <c r="H286" s="22">
        <f>H287</f>
        <v>351.3</v>
      </c>
      <c r="I286" s="22">
        <f>I287</f>
        <v>356.5</v>
      </c>
    </row>
    <row r="287" spans="1:9" ht="37.5">
      <c r="A287" s="20" t="s">
        <v>272</v>
      </c>
      <c r="B287" s="13" t="s">
        <v>169</v>
      </c>
      <c r="C287" s="14" t="s">
        <v>294</v>
      </c>
      <c r="D287" s="14" t="s">
        <v>290</v>
      </c>
      <c r="E287" s="14" t="s">
        <v>582</v>
      </c>
      <c r="F287" s="14" t="s">
        <v>266</v>
      </c>
      <c r="G287" s="15">
        <v>344</v>
      </c>
      <c r="H287" s="15">
        <v>351.3</v>
      </c>
      <c r="I287" s="15">
        <v>356.5</v>
      </c>
    </row>
    <row r="288" spans="1:9" ht="37.5">
      <c r="A288" s="20" t="s">
        <v>336</v>
      </c>
      <c r="B288" s="13" t="s">
        <v>169</v>
      </c>
      <c r="C288" s="14" t="s">
        <v>294</v>
      </c>
      <c r="D288" s="14" t="s">
        <v>290</v>
      </c>
      <c r="E288" s="14" t="s">
        <v>549</v>
      </c>
      <c r="F288" s="14"/>
      <c r="G288" s="22">
        <f aca="true" t="shared" si="31" ref="G288:I293">G289</f>
        <v>38056.1</v>
      </c>
      <c r="H288" s="22">
        <f t="shared" si="31"/>
        <v>38155.4</v>
      </c>
      <c r="I288" s="22">
        <f t="shared" si="31"/>
        <v>38566.1</v>
      </c>
    </row>
    <row r="289" spans="1:9" ht="75">
      <c r="A289" s="20" t="s">
        <v>382</v>
      </c>
      <c r="B289" s="13" t="s">
        <v>169</v>
      </c>
      <c r="C289" s="14" t="s">
        <v>294</v>
      </c>
      <c r="D289" s="14" t="s">
        <v>290</v>
      </c>
      <c r="E289" s="14" t="s">
        <v>583</v>
      </c>
      <c r="F289" s="14"/>
      <c r="G289" s="22">
        <f t="shared" si="31"/>
        <v>38056.1</v>
      </c>
      <c r="H289" s="22">
        <f t="shared" si="31"/>
        <v>38155.4</v>
      </c>
      <c r="I289" s="22">
        <f t="shared" si="31"/>
        <v>38566.1</v>
      </c>
    </row>
    <row r="290" spans="1:9" ht="37.5">
      <c r="A290" s="20" t="s">
        <v>317</v>
      </c>
      <c r="B290" s="13" t="s">
        <v>169</v>
      </c>
      <c r="C290" s="14" t="s">
        <v>294</v>
      </c>
      <c r="D290" s="14" t="s">
        <v>290</v>
      </c>
      <c r="E290" s="14" t="s">
        <v>583</v>
      </c>
      <c r="F290" s="14" t="s">
        <v>318</v>
      </c>
      <c r="G290" s="15">
        <v>38056.1</v>
      </c>
      <c r="H290" s="15">
        <v>38155.4</v>
      </c>
      <c r="I290" s="15">
        <v>38566.1</v>
      </c>
    </row>
    <row r="291" spans="1:9" ht="37.5">
      <c r="A291" s="20" t="s">
        <v>335</v>
      </c>
      <c r="B291" s="13" t="s">
        <v>169</v>
      </c>
      <c r="C291" s="14" t="s">
        <v>294</v>
      </c>
      <c r="D291" s="14" t="s">
        <v>290</v>
      </c>
      <c r="E291" s="14" t="s">
        <v>551</v>
      </c>
      <c r="F291" s="14"/>
      <c r="G291" s="22">
        <f>G293+G295+G292</f>
        <v>2042</v>
      </c>
      <c r="H291" s="22">
        <f>H293</f>
        <v>0</v>
      </c>
      <c r="I291" s="22">
        <f>I293</f>
        <v>0</v>
      </c>
    </row>
    <row r="292" spans="1:9" ht="37.5">
      <c r="A292" s="20" t="s">
        <v>317</v>
      </c>
      <c r="B292" s="13" t="s">
        <v>169</v>
      </c>
      <c r="C292" s="14" t="s">
        <v>294</v>
      </c>
      <c r="D292" s="14" t="s">
        <v>290</v>
      </c>
      <c r="E292" s="14" t="s">
        <v>551</v>
      </c>
      <c r="F292" s="14" t="s">
        <v>318</v>
      </c>
      <c r="G292" s="15">
        <v>42</v>
      </c>
      <c r="H292" s="15">
        <v>0</v>
      </c>
      <c r="I292" s="15">
        <v>0</v>
      </c>
    </row>
    <row r="293" spans="1:9" ht="37.5">
      <c r="A293" s="20" t="s">
        <v>755</v>
      </c>
      <c r="B293" s="13" t="s">
        <v>169</v>
      </c>
      <c r="C293" s="14" t="s">
        <v>294</v>
      </c>
      <c r="D293" s="14" t="s">
        <v>290</v>
      </c>
      <c r="E293" s="14" t="s">
        <v>754</v>
      </c>
      <c r="F293" s="14"/>
      <c r="G293" s="22">
        <f t="shared" si="31"/>
        <v>1998</v>
      </c>
      <c r="H293" s="22">
        <f t="shared" si="31"/>
        <v>0</v>
      </c>
      <c r="I293" s="22">
        <f t="shared" si="31"/>
        <v>0</v>
      </c>
    </row>
    <row r="294" spans="1:9" ht="37.5">
      <c r="A294" s="20" t="s">
        <v>317</v>
      </c>
      <c r="B294" s="13" t="s">
        <v>169</v>
      </c>
      <c r="C294" s="14" t="s">
        <v>294</v>
      </c>
      <c r="D294" s="14" t="s">
        <v>290</v>
      </c>
      <c r="E294" s="14" t="s">
        <v>754</v>
      </c>
      <c r="F294" s="14" t="s">
        <v>318</v>
      </c>
      <c r="G294" s="15">
        <v>1998</v>
      </c>
      <c r="H294" s="15">
        <v>0</v>
      </c>
      <c r="I294" s="15">
        <v>0</v>
      </c>
    </row>
    <row r="295" spans="1:9" ht="56.25">
      <c r="A295" s="20" t="s">
        <v>868</v>
      </c>
      <c r="B295" s="13" t="s">
        <v>169</v>
      </c>
      <c r="C295" s="14" t="s">
        <v>294</v>
      </c>
      <c r="D295" s="14" t="s">
        <v>290</v>
      </c>
      <c r="E295" s="14" t="s">
        <v>867</v>
      </c>
      <c r="F295" s="14"/>
      <c r="G295" s="15">
        <f>G296</f>
        <v>2</v>
      </c>
      <c r="H295" s="15">
        <f>H296</f>
        <v>0</v>
      </c>
      <c r="I295" s="15">
        <f>I296</f>
        <v>0</v>
      </c>
    </row>
    <row r="296" spans="1:9" ht="37.5">
      <c r="A296" s="20" t="s">
        <v>317</v>
      </c>
      <c r="B296" s="13" t="s">
        <v>169</v>
      </c>
      <c r="C296" s="14" t="s">
        <v>294</v>
      </c>
      <c r="D296" s="14" t="s">
        <v>290</v>
      </c>
      <c r="E296" s="14" t="s">
        <v>867</v>
      </c>
      <c r="F296" s="14" t="s">
        <v>318</v>
      </c>
      <c r="G296" s="15">
        <v>2</v>
      </c>
      <c r="H296" s="15">
        <v>0</v>
      </c>
      <c r="I296" s="15">
        <v>0</v>
      </c>
    </row>
    <row r="297" spans="1:9" ht="37.5">
      <c r="A297" s="20" t="s">
        <v>315</v>
      </c>
      <c r="B297" s="13" t="s">
        <v>169</v>
      </c>
      <c r="C297" s="14" t="s">
        <v>294</v>
      </c>
      <c r="D297" s="14" t="s">
        <v>290</v>
      </c>
      <c r="E297" s="14" t="s">
        <v>570</v>
      </c>
      <c r="F297" s="14"/>
      <c r="G297" s="50">
        <f>G298+G300</f>
        <v>72456.6</v>
      </c>
      <c r="H297" s="50">
        <f>H298+H300</f>
        <v>75359.3</v>
      </c>
      <c r="I297" s="50">
        <f>I298+I300</f>
        <v>78382.7</v>
      </c>
    </row>
    <row r="298" spans="1:9" ht="37.5">
      <c r="A298" s="20" t="s">
        <v>380</v>
      </c>
      <c r="B298" s="13" t="s">
        <v>169</v>
      </c>
      <c r="C298" s="14" t="s">
        <v>294</v>
      </c>
      <c r="D298" s="14" t="s">
        <v>290</v>
      </c>
      <c r="E298" s="14" t="s">
        <v>584</v>
      </c>
      <c r="F298" s="14"/>
      <c r="G298" s="50">
        <f>G299</f>
        <v>50197.1</v>
      </c>
      <c r="H298" s="50">
        <f>H299</f>
        <v>52202.9</v>
      </c>
      <c r="I298" s="50">
        <f>I299</f>
        <v>54291.2</v>
      </c>
    </row>
    <row r="299" spans="1:9" ht="18.75">
      <c r="A299" s="20" t="s">
        <v>312</v>
      </c>
      <c r="B299" s="13" t="s">
        <v>169</v>
      </c>
      <c r="C299" s="14" t="s">
        <v>294</v>
      </c>
      <c r="D299" s="14" t="s">
        <v>290</v>
      </c>
      <c r="E299" s="14" t="s">
        <v>584</v>
      </c>
      <c r="F299" s="14" t="s">
        <v>313</v>
      </c>
      <c r="G299" s="50">
        <v>50197.1</v>
      </c>
      <c r="H299" s="50">
        <v>52202.9</v>
      </c>
      <c r="I299" s="50">
        <v>54291.2</v>
      </c>
    </row>
    <row r="300" spans="1:9" ht="93.75">
      <c r="A300" s="20" t="s">
        <v>191</v>
      </c>
      <c r="B300" s="13" t="s">
        <v>169</v>
      </c>
      <c r="C300" s="14" t="s">
        <v>294</v>
      </c>
      <c r="D300" s="14" t="s">
        <v>290</v>
      </c>
      <c r="E300" s="14" t="s">
        <v>585</v>
      </c>
      <c r="F300" s="14"/>
      <c r="G300" s="50">
        <f>G301</f>
        <v>22259.5</v>
      </c>
      <c r="H300" s="50">
        <f>H301</f>
        <v>23156.4</v>
      </c>
      <c r="I300" s="50">
        <f>I301</f>
        <v>24091.5</v>
      </c>
    </row>
    <row r="301" spans="1:9" ht="18.75">
      <c r="A301" s="20" t="s">
        <v>312</v>
      </c>
      <c r="B301" s="13" t="s">
        <v>169</v>
      </c>
      <c r="C301" s="14" t="s">
        <v>294</v>
      </c>
      <c r="D301" s="14" t="s">
        <v>290</v>
      </c>
      <c r="E301" s="14" t="s">
        <v>585</v>
      </c>
      <c r="F301" s="14" t="s">
        <v>313</v>
      </c>
      <c r="G301" s="51">
        <v>22259.5</v>
      </c>
      <c r="H301" s="51">
        <v>23156.4</v>
      </c>
      <c r="I301" s="51">
        <v>24091.5</v>
      </c>
    </row>
    <row r="302" spans="1:9" ht="37.5">
      <c r="A302" s="20" t="s">
        <v>217</v>
      </c>
      <c r="B302" s="13" t="s">
        <v>169</v>
      </c>
      <c r="C302" s="14" t="s">
        <v>294</v>
      </c>
      <c r="D302" s="14" t="s">
        <v>290</v>
      </c>
      <c r="E302" s="14" t="s">
        <v>586</v>
      </c>
      <c r="F302" s="14"/>
      <c r="G302" s="15">
        <f>G303</f>
        <v>6963.1</v>
      </c>
      <c r="H302" s="15">
        <f>H303</f>
        <v>6963.1</v>
      </c>
      <c r="I302" s="15">
        <f>I303</f>
        <v>6963.1</v>
      </c>
    </row>
    <row r="303" spans="1:9" ht="75">
      <c r="A303" s="20" t="s">
        <v>190</v>
      </c>
      <c r="B303" s="13" t="s">
        <v>169</v>
      </c>
      <c r="C303" s="14" t="s">
        <v>294</v>
      </c>
      <c r="D303" s="14" t="s">
        <v>290</v>
      </c>
      <c r="E303" s="14" t="s">
        <v>587</v>
      </c>
      <c r="F303" s="14"/>
      <c r="G303" s="22">
        <f>G304+G305</f>
        <v>6963.1</v>
      </c>
      <c r="H303" s="22">
        <f>H304+H305</f>
        <v>6963.1</v>
      </c>
      <c r="I303" s="22">
        <f>I304+I305</f>
        <v>6963.1</v>
      </c>
    </row>
    <row r="304" spans="1:9" ht="37.5">
      <c r="A304" s="20" t="s">
        <v>272</v>
      </c>
      <c r="B304" s="13" t="s">
        <v>169</v>
      </c>
      <c r="C304" s="14" t="s">
        <v>294</v>
      </c>
      <c r="D304" s="14" t="s">
        <v>290</v>
      </c>
      <c r="E304" s="14" t="s">
        <v>587</v>
      </c>
      <c r="F304" s="14" t="s">
        <v>266</v>
      </c>
      <c r="G304" s="15">
        <v>108</v>
      </c>
      <c r="H304" s="15">
        <v>108</v>
      </c>
      <c r="I304" s="15">
        <v>108</v>
      </c>
    </row>
    <row r="305" spans="1:9" ht="18.75">
      <c r="A305" s="20" t="s">
        <v>312</v>
      </c>
      <c r="B305" s="13" t="s">
        <v>169</v>
      </c>
      <c r="C305" s="14" t="s">
        <v>294</v>
      </c>
      <c r="D305" s="14" t="s">
        <v>290</v>
      </c>
      <c r="E305" s="14" t="s">
        <v>587</v>
      </c>
      <c r="F305" s="14" t="s">
        <v>313</v>
      </c>
      <c r="G305" s="15">
        <v>6855.1</v>
      </c>
      <c r="H305" s="15">
        <v>6855.1</v>
      </c>
      <c r="I305" s="15">
        <v>6855.1</v>
      </c>
    </row>
    <row r="306" spans="1:9" ht="56.25">
      <c r="A306" s="47" t="s">
        <v>115</v>
      </c>
      <c r="B306" s="13" t="s">
        <v>169</v>
      </c>
      <c r="C306" s="14" t="s">
        <v>294</v>
      </c>
      <c r="D306" s="14" t="s">
        <v>290</v>
      </c>
      <c r="E306" s="14" t="s">
        <v>437</v>
      </c>
      <c r="F306" s="14"/>
      <c r="G306" s="22">
        <f aca="true" t="shared" si="32" ref="G306:I307">G307</f>
        <v>30</v>
      </c>
      <c r="H306" s="22">
        <f t="shared" si="32"/>
        <v>0</v>
      </c>
      <c r="I306" s="22">
        <f t="shared" si="32"/>
        <v>0</v>
      </c>
    </row>
    <row r="307" spans="1:9" ht="37.5">
      <c r="A307" s="20" t="s">
        <v>335</v>
      </c>
      <c r="B307" s="13" t="s">
        <v>169</v>
      </c>
      <c r="C307" s="14" t="s">
        <v>294</v>
      </c>
      <c r="D307" s="14" t="s">
        <v>290</v>
      </c>
      <c r="E307" s="14" t="s">
        <v>753</v>
      </c>
      <c r="F307" s="14"/>
      <c r="G307" s="22">
        <f t="shared" si="32"/>
        <v>30</v>
      </c>
      <c r="H307" s="22">
        <f t="shared" si="32"/>
        <v>0</v>
      </c>
      <c r="I307" s="22">
        <f t="shared" si="32"/>
        <v>0</v>
      </c>
    </row>
    <row r="308" spans="1:9" ht="37.5">
      <c r="A308" s="20" t="s">
        <v>317</v>
      </c>
      <c r="B308" s="13" t="s">
        <v>169</v>
      </c>
      <c r="C308" s="14" t="s">
        <v>294</v>
      </c>
      <c r="D308" s="14" t="s">
        <v>290</v>
      </c>
      <c r="E308" s="14" t="s">
        <v>753</v>
      </c>
      <c r="F308" s="14" t="s">
        <v>318</v>
      </c>
      <c r="G308" s="15">
        <v>30</v>
      </c>
      <c r="H308" s="15">
        <v>0</v>
      </c>
      <c r="I308" s="15">
        <v>0</v>
      </c>
    </row>
    <row r="309" spans="1:9" ht="18.75">
      <c r="A309" s="20" t="s">
        <v>196</v>
      </c>
      <c r="B309" s="13" t="s">
        <v>169</v>
      </c>
      <c r="C309" s="14" t="s">
        <v>294</v>
      </c>
      <c r="D309" s="14" t="s">
        <v>281</v>
      </c>
      <c r="E309" s="14"/>
      <c r="F309" s="14"/>
      <c r="G309" s="22">
        <f>G310+G342+G376+G368+G339</f>
        <v>48032</v>
      </c>
      <c r="H309" s="22">
        <f>H310+H342+H376+H368+H339</f>
        <v>42095.8</v>
      </c>
      <c r="I309" s="22">
        <f>I310+I342+I376+I368+I339</f>
        <v>42010</v>
      </c>
    </row>
    <row r="310" spans="1:9" ht="37.5">
      <c r="A310" s="20" t="s">
        <v>356</v>
      </c>
      <c r="B310" s="13" t="s">
        <v>169</v>
      </c>
      <c r="C310" s="14" t="s">
        <v>294</v>
      </c>
      <c r="D310" s="14" t="s">
        <v>281</v>
      </c>
      <c r="E310" s="14" t="s">
        <v>519</v>
      </c>
      <c r="F310" s="14"/>
      <c r="G310" s="22">
        <f>G311+G325+G331</f>
        <v>8521.7</v>
      </c>
      <c r="H310" s="22">
        <f>H311+H325+H331</f>
        <v>7597.6</v>
      </c>
      <c r="I310" s="22">
        <f>I311+I325+I331</f>
        <v>7597.6</v>
      </c>
    </row>
    <row r="311" spans="1:9" ht="37.5">
      <c r="A311" s="20" t="s">
        <v>357</v>
      </c>
      <c r="B311" s="13" t="s">
        <v>169</v>
      </c>
      <c r="C311" s="14" t="s">
        <v>171</v>
      </c>
      <c r="D311" s="14" t="s">
        <v>281</v>
      </c>
      <c r="E311" s="14" t="s">
        <v>588</v>
      </c>
      <c r="F311" s="14"/>
      <c r="G311" s="22">
        <f>G312+G315+G317+G319+G322</f>
        <v>7041</v>
      </c>
      <c r="H311" s="22">
        <f>H312+H315+H317+H319+H322</f>
        <v>6316.9</v>
      </c>
      <c r="I311" s="22">
        <f>I312+I315+I317+I319+I322</f>
        <v>6316.9</v>
      </c>
    </row>
    <row r="312" spans="1:9" ht="18.75">
      <c r="A312" s="20" t="s">
        <v>259</v>
      </c>
      <c r="B312" s="13" t="s">
        <v>169</v>
      </c>
      <c r="C312" s="14" t="s">
        <v>294</v>
      </c>
      <c r="D312" s="14" t="s">
        <v>281</v>
      </c>
      <c r="E312" s="14" t="s">
        <v>589</v>
      </c>
      <c r="F312" s="14"/>
      <c r="G312" s="22">
        <f aca="true" t="shared" si="33" ref="G312:I313">G313</f>
        <v>1552.1000000000001</v>
      </c>
      <c r="H312" s="22">
        <f t="shared" si="33"/>
        <v>1295</v>
      </c>
      <c r="I312" s="22">
        <f t="shared" si="33"/>
        <v>1295</v>
      </c>
    </row>
    <row r="313" spans="1:9" ht="37.5">
      <c r="A313" s="20" t="s">
        <v>363</v>
      </c>
      <c r="B313" s="13" t="s">
        <v>169</v>
      </c>
      <c r="C313" s="14" t="s">
        <v>294</v>
      </c>
      <c r="D313" s="14" t="s">
        <v>281</v>
      </c>
      <c r="E313" s="14" t="s">
        <v>590</v>
      </c>
      <c r="F313" s="14"/>
      <c r="G313" s="22">
        <f t="shared" si="33"/>
        <v>1552.1000000000001</v>
      </c>
      <c r="H313" s="22">
        <f t="shared" si="33"/>
        <v>1295</v>
      </c>
      <c r="I313" s="22">
        <f t="shared" si="33"/>
        <v>1295</v>
      </c>
    </row>
    <row r="314" spans="1:9" ht="75">
      <c r="A314" s="20" t="s">
        <v>260</v>
      </c>
      <c r="B314" s="13" t="s">
        <v>169</v>
      </c>
      <c r="C314" s="14" t="s">
        <v>294</v>
      </c>
      <c r="D314" s="14" t="s">
        <v>281</v>
      </c>
      <c r="E314" s="14" t="s">
        <v>590</v>
      </c>
      <c r="F314" s="14" t="s">
        <v>263</v>
      </c>
      <c r="G314" s="15">
        <f>1466.4+85.7</f>
        <v>1552.1000000000001</v>
      </c>
      <c r="H314" s="15">
        <v>1295</v>
      </c>
      <c r="I314" s="15">
        <v>1295</v>
      </c>
    </row>
    <row r="315" spans="1:9" ht="37.5">
      <c r="A315" s="20" t="s">
        <v>176</v>
      </c>
      <c r="B315" s="13" t="s">
        <v>169</v>
      </c>
      <c r="C315" s="14" t="s">
        <v>294</v>
      </c>
      <c r="D315" s="14" t="s">
        <v>281</v>
      </c>
      <c r="E315" s="14" t="s">
        <v>544</v>
      </c>
      <c r="F315" s="14"/>
      <c r="G315" s="22">
        <f>G316</f>
        <v>1190.4</v>
      </c>
      <c r="H315" s="22">
        <f>H316</f>
        <v>750.4</v>
      </c>
      <c r="I315" s="22">
        <f>I316</f>
        <v>750.4</v>
      </c>
    </row>
    <row r="316" spans="1:9" ht="18.75">
      <c r="A316" s="20" t="s">
        <v>312</v>
      </c>
      <c r="B316" s="13" t="s">
        <v>169</v>
      </c>
      <c r="C316" s="14" t="s">
        <v>294</v>
      </c>
      <c r="D316" s="14" t="s">
        <v>281</v>
      </c>
      <c r="E316" s="14" t="s">
        <v>544</v>
      </c>
      <c r="F316" s="14" t="s">
        <v>313</v>
      </c>
      <c r="G316" s="15">
        <v>1190.4</v>
      </c>
      <c r="H316" s="15">
        <v>750.4</v>
      </c>
      <c r="I316" s="15">
        <v>750.4</v>
      </c>
    </row>
    <row r="317" spans="1:9" ht="37.5">
      <c r="A317" s="20" t="s">
        <v>335</v>
      </c>
      <c r="B317" s="13" t="s">
        <v>169</v>
      </c>
      <c r="C317" s="14" t="s">
        <v>294</v>
      </c>
      <c r="D317" s="14" t="s">
        <v>281</v>
      </c>
      <c r="E317" s="14" t="s">
        <v>521</v>
      </c>
      <c r="F317" s="14"/>
      <c r="G317" s="22">
        <f>G318</f>
        <v>357</v>
      </c>
      <c r="H317" s="22">
        <f>H318</f>
        <v>330</v>
      </c>
      <c r="I317" s="22">
        <f>I318</f>
        <v>330</v>
      </c>
    </row>
    <row r="318" spans="1:9" ht="37.5">
      <c r="A318" s="20" t="s">
        <v>317</v>
      </c>
      <c r="B318" s="13" t="s">
        <v>169</v>
      </c>
      <c r="C318" s="14" t="s">
        <v>294</v>
      </c>
      <c r="D318" s="14" t="s">
        <v>281</v>
      </c>
      <c r="E318" s="14" t="s">
        <v>521</v>
      </c>
      <c r="F318" s="14" t="s">
        <v>318</v>
      </c>
      <c r="G318" s="15">
        <v>357</v>
      </c>
      <c r="H318" s="15">
        <v>330</v>
      </c>
      <c r="I318" s="15">
        <v>330</v>
      </c>
    </row>
    <row r="319" spans="1:9" ht="56.25">
      <c r="A319" s="20" t="s">
        <v>200</v>
      </c>
      <c r="B319" s="13" t="s">
        <v>169</v>
      </c>
      <c r="C319" s="14" t="s">
        <v>294</v>
      </c>
      <c r="D319" s="14" t="s">
        <v>281</v>
      </c>
      <c r="E319" s="14" t="s">
        <v>541</v>
      </c>
      <c r="F319" s="14"/>
      <c r="G319" s="22">
        <f aca="true" t="shared" si="34" ref="G319:I320">G320</f>
        <v>2441.5</v>
      </c>
      <c r="H319" s="22">
        <f t="shared" si="34"/>
        <v>2441.5</v>
      </c>
      <c r="I319" s="22">
        <f t="shared" si="34"/>
        <v>2441.5</v>
      </c>
    </row>
    <row r="320" spans="1:9" ht="75">
      <c r="A320" s="20" t="s">
        <v>77</v>
      </c>
      <c r="B320" s="13" t="s">
        <v>169</v>
      </c>
      <c r="C320" s="14" t="s">
        <v>294</v>
      </c>
      <c r="D320" s="14" t="s">
        <v>281</v>
      </c>
      <c r="E320" s="14" t="s">
        <v>591</v>
      </c>
      <c r="F320" s="14"/>
      <c r="G320" s="22">
        <f t="shared" si="34"/>
        <v>2441.5</v>
      </c>
      <c r="H320" s="22">
        <f t="shared" si="34"/>
        <v>2441.5</v>
      </c>
      <c r="I320" s="22">
        <f t="shared" si="34"/>
        <v>2441.5</v>
      </c>
    </row>
    <row r="321" spans="1:9" ht="37.5">
      <c r="A321" s="20" t="s">
        <v>317</v>
      </c>
      <c r="B321" s="13" t="s">
        <v>169</v>
      </c>
      <c r="C321" s="14" t="s">
        <v>294</v>
      </c>
      <c r="D321" s="14" t="s">
        <v>281</v>
      </c>
      <c r="E321" s="14" t="s">
        <v>591</v>
      </c>
      <c r="F321" s="14" t="s">
        <v>318</v>
      </c>
      <c r="G321" s="15">
        <v>2441.5</v>
      </c>
      <c r="H321" s="15">
        <v>2441.5</v>
      </c>
      <c r="I321" s="15">
        <v>2441.5</v>
      </c>
    </row>
    <row r="322" spans="1:9" ht="37.5">
      <c r="A322" s="20" t="s">
        <v>315</v>
      </c>
      <c r="B322" s="13" t="s">
        <v>169</v>
      </c>
      <c r="C322" s="14" t="s">
        <v>294</v>
      </c>
      <c r="D322" s="14" t="s">
        <v>281</v>
      </c>
      <c r="E322" s="14" t="s">
        <v>546</v>
      </c>
      <c r="F322" s="14"/>
      <c r="G322" s="52">
        <f aca="true" t="shared" si="35" ref="G322:I323">G323</f>
        <v>1500</v>
      </c>
      <c r="H322" s="52">
        <f t="shared" si="35"/>
        <v>1500</v>
      </c>
      <c r="I322" s="52">
        <f t="shared" si="35"/>
        <v>1500</v>
      </c>
    </row>
    <row r="323" spans="1:9" ht="75">
      <c r="A323" s="20" t="s">
        <v>659</v>
      </c>
      <c r="B323" s="13" t="s">
        <v>169</v>
      </c>
      <c r="C323" s="14" t="s">
        <v>294</v>
      </c>
      <c r="D323" s="14" t="s">
        <v>281</v>
      </c>
      <c r="E323" s="14" t="s">
        <v>592</v>
      </c>
      <c r="F323" s="14"/>
      <c r="G323" s="52">
        <f t="shared" si="35"/>
        <v>1500</v>
      </c>
      <c r="H323" s="52">
        <f t="shared" si="35"/>
        <v>1500</v>
      </c>
      <c r="I323" s="52">
        <f t="shared" si="35"/>
        <v>1500</v>
      </c>
    </row>
    <row r="324" spans="1:9" ht="18.75">
      <c r="A324" s="20" t="s">
        <v>312</v>
      </c>
      <c r="B324" s="13" t="s">
        <v>169</v>
      </c>
      <c r="C324" s="14" t="s">
        <v>294</v>
      </c>
      <c r="D324" s="14" t="s">
        <v>281</v>
      </c>
      <c r="E324" s="14" t="s">
        <v>592</v>
      </c>
      <c r="F324" s="14" t="s">
        <v>313</v>
      </c>
      <c r="G324" s="15">
        <v>1500</v>
      </c>
      <c r="H324" s="15">
        <v>1500</v>
      </c>
      <c r="I324" s="15">
        <v>1500</v>
      </c>
    </row>
    <row r="325" spans="1:9" ht="18.75">
      <c r="A325" s="20" t="s">
        <v>197</v>
      </c>
      <c r="B325" s="13" t="s">
        <v>169</v>
      </c>
      <c r="C325" s="14" t="s">
        <v>294</v>
      </c>
      <c r="D325" s="14" t="s">
        <v>281</v>
      </c>
      <c r="E325" s="14" t="s">
        <v>522</v>
      </c>
      <c r="F325" s="14"/>
      <c r="G325" s="22">
        <f>G326+G329</f>
        <v>411.6</v>
      </c>
      <c r="H325" s="22">
        <f>H326+H329</f>
        <v>411.6</v>
      </c>
      <c r="I325" s="22">
        <f>I326+I329</f>
        <v>411.6</v>
      </c>
    </row>
    <row r="326" spans="1:9" ht="37.5">
      <c r="A326" s="20" t="s">
        <v>176</v>
      </c>
      <c r="B326" s="13" t="s">
        <v>169</v>
      </c>
      <c r="C326" s="14" t="s">
        <v>294</v>
      </c>
      <c r="D326" s="14" t="s">
        <v>281</v>
      </c>
      <c r="E326" s="14" t="s">
        <v>593</v>
      </c>
      <c r="F326" s="14"/>
      <c r="G326" s="22">
        <f>G328+G327</f>
        <v>257</v>
      </c>
      <c r="H326" s="22">
        <f>H328+H327</f>
        <v>257</v>
      </c>
      <c r="I326" s="22">
        <f>I328+I327</f>
        <v>257</v>
      </c>
    </row>
    <row r="327" spans="1:9" ht="37.5">
      <c r="A327" s="20" t="s">
        <v>272</v>
      </c>
      <c r="B327" s="13" t="s">
        <v>169</v>
      </c>
      <c r="C327" s="14" t="s">
        <v>294</v>
      </c>
      <c r="D327" s="14" t="s">
        <v>281</v>
      </c>
      <c r="E327" s="14" t="s">
        <v>593</v>
      </c>
      <c r="F327" s="14" t="s">
        <v>266</v>
      </c>
      <c r="G327" s="22">
        <v>83.1</v>
      </c>
      <c r="H327" s="22">
        <v>0</v>
      </c>
      <c r="I327" s="22">
        <v>0</v>
      </c>
    </row>
    <row r="328" spans="1:9" ht="18.75">
      <c r="A328" s="20" t="s">
        <v>312</v>
      </c>
      <c r="B328" s="13" t="s">
        <v>169</v>
      </c>
      <c r="C328" s="14" t="s">
        <v>294</v>
      </c>
      <c r="D328" s="14" t="s">
        <v>281</v>
      </c>
      <c r="E328" s="14" t="s">
        <v>593</v>
      </c>
      <c r="F328" s="14" t="s">
        <v>313</v>
      </c>
      <c r="G328" s="15">
        <v>173.9</v>
      </c>
      <c r="H328" s="15">
        <v>257</v>
      </c>
      <c r="I328" s="15">
        <v>257</v>
      </c>
    </row>
    <row r="329" spans="1:9" ht="37.5">
      <c r="A329" s="20" t="s">
        <v>335</v>
      </c>
      <c r="B329" s="13" t="s">
        <v>169</v>
      </c>
      <c r="C329" s="14" t="s">
        <v>294</v>
      </c>
      <c r="D329" s="14" t="s">
        <v>281</v>
      </c>
      <c r="E329" s="14" t="s">
        <v>523</v>
      </c>
      <c r="F329" s="14"/>
      <c r="G329" s="22">
        <f>G330</f>
        <v>154.6</v>
      </c>
      <c r="H329" s="22">
        <f>H330</f>
        <v>154.6</v>
      </c>
      <c r="I329" s="22">
        <f>I330</f>
        <v>154.6</v>
      </c>
    </row>
    <row r="330" spans="1:9" ht="37.5">
      <c r="A330" s="20" t="s">
        <v>317</v>
      </c>
      <c r="B330" s="13" t="s">
        <v>169</v>
      </c>
      <c r="C330" s="14" t="s">
        <v>294</v>
      </c>
      <c r="D330" s="14" t="s">
        <v>281</v>
      </c>
      <c r="E330" s="14" t="s">
        <v>523</v>
      </c>
      <c r="F330" s="14" t="s">
        <v>318</v>
      </c>
      <c r="G330" s="15">
        <v>154.6</v>
      </c>
      <c r="H330" s="15">
        <v>154.6</v>
      </c>
      <c r="I330" s="15">
        <v>154.6</v>
      </c>
    </row>
    <row r="331" spans="1:9" ht="37.5">
      <c r="A331" s="20" t="s">
        <v>198</v>
      </c>
      <c r="B331" s="13" t="s">
        <v>169</v>
      </c>
      <c r="C331" s="14" t="s">
        <v>294</v>
      </c>
      <c r="D331" s="14" t="s">
        <v>281</v>
      </c>
      <c r="E331" s="14" t="s">
        <v>524</v>
      </c>
      <c r="F331" s="14"/>
      <c r="G331" s="22">
        <f>G332+G334+G336</f>
        <v>1069.1</v>
      </c>
      <c r="H331" s="22">
        <f>H332+H334+H336</f>
        <v>869.1</v>
      </c>
      <c r="I331" s="22">
        <f>I332+I334+I336</f>
        <v>869.1</v>
      </c>
    </row>
    <row r="332" spans="1:9" ht="37.5">
      <c r="A332" s="20" t="s">
        <v>176</v>
      </c>
      <c r="B332" s="13" t="s">
        <v>169</v>
      </c>
      <c r="C332" s="14" t="s">
        <v>294</v>
      </c>
      <c r="D332" s="14" t="s">
        <v>281</v>
      </c>
      <c r="E332" s="14" t="s">
        <v>594</v>
      </c>
      <c r="F332" s="14"/>
      <c r="G332" s="22">
        <f>G333</f>
        <v>60</v>
      </c>
      <c r="H332" s="22">
        <f>H333</f>
        <v>60</v>
      </c>
      <c r="I332" s="22">
        <f>I333</f>
        <v>60</v>
      </c>
    </row>
    <row r="333" spans="1:9" ht="18.75">
      <c r="A333" s="20" t="s">
        <v>312</v>
      </c>
      <c r="B333" s="13" t="s">
        <v>169</v>
      </c>
      <c r="C333" s="14" t="s">
        <v>294</v>
      </c>
      <c r="D333" s="14" t="s">
        <v>281</v>
      </c>
      <c r="E333" s="14" t="s">
        <v>594</v>
      </c>
      <c r="F333" s="14" t="s">
        <v>313</v>
      </c>
      <c r="G333" s="15">
        <v>60</v>
      </c>
      <c r="H333" s="15">
        <v>60</v>
      </c>
      <c r="I333" s="15">
        <v>60</v>
      </c>
    </row>
    <row r="334" spans="1:9" ht="37.5">
      <c r="A334" s="20" t="s">
        <v>335</v>
      </c>
      <c r="B334" s="13" t="s">
        <v>169</v>
      </c>
      <c r="C334" s="14" t="s">
        <v>294</v>
      </c>
      <c r="D334" s="14" t="s">
        <v>281</v>
      </c>
      <c r="E334" s="14" t="s">
        <v>525</v>
      </c>
      <c r="F334" s="14"/>
      <c r="G334" s="22">
        <f>G335</f>
        <v>80</v>
      </c>
      <c r="H334" s="22">
        <f>H335</f>
        <v>80</v>
      </c>
      <c r="I334" s="22">
        <f>I335</f>
        <v>80</v>
      </c>
    </row>
    <row r="335" spans="1:9" ht="37.5">
      <c r="A335" s="20" t="s">
        <v>317</v>
      </c>
      <c r="B335" s="13" t="s">
        <v>169</v>
      </c>
      <c r="C335" s="14" t="s">
        <v>294</v>
      </c>
      <c r="D335" s="14" t="s">
        <v>281</v>
      </c>
      <c r="E335" s="14" t="s">
        <v>525</v>
      </c>
      <c r="F335" s="14" t="s">
        <v>318</v>
      </c>
      <c r="G335" s="15">
        <v>80</v>
      </c>
      <c r="H335" s="15">
        <v>80</v>
      </c>
      <c r="I335" s="15">
        <v>80</v>
      </c>
    </row>
    <row r="336" spans="1:9" ht="56.25">
      <c r="A336" s="20" t="s">
        <v>200</v>
      </c>
      <c r="B336" s="13" t="s">
        <v>169</v>
      </c>
      <c r="C336" s="14" t="s">
        <v>294</v>
      </c>
      <c r="D336" s="14" t="s">
        <v>281</v>
      </c>
      <c r="E336" s="14" t="s">
        <v>595</v>
      </c>
      <c r="F336" s="14"/>
      <c r="G336" s="15">
        <f aca="true" t="shared" si="36" ref="G336:I337">G337</f>
        <v>929.1</v>
      </c>
      <c r="H336" s="15">
        <f t="shared" si="36"/>
        <v>729.1</v>
      </c>
      <c r="I336" s="15">
        <f t="shared" si="36"/>
        <v>729.1</v>
      </c>
    </row>
    <row r="337" spans="1:9" ht="168.75">
      <c r="A337" s="20" t="s">
        <v>78</v>
      </c>
      <c r="B337" s="13" t="s">
        <v>169</v>
      </c>
      <c r="C337" s="14" t="s">
        <v>294</v>
      </c>
      <c r="D337" s="14" t="s">
        <v>281</v>
      </c>
      <c r="E337" s="14" t="s">
        <v>132</v>
      </c>
      <c r="F337" s="14"/>
      <c r="G337" s="15">
        <f t="shared" si="36"/>
        <v>929.1</v>
      </c>
      <c r="H337" s="15">
        <f t="shared" si="36"/>
        <v>729.1</v>
      </c>
      <c r="I337" s="15">
        <f t="shared" si="36"/>
        <v>729.1</v>
      </c>
    </row>
    <row r="338" spans="1:9" ht="37.5">
      <c r="A338" s="20" t="s">
        <v>317</v>
      </c>
      <c r="B338" s="13" t="s">
        <v>169</v>
      </c>
      <c r="C338" s="14" t="s">
        <v>294</v>
      </c>
      <c r="D338" s="14" t="s">
        <v>281</v>
      </c>
      <c r="E338" s="14" t="s">
        <v>132</v>
      </c>
      <c r="F338" s="14" t="s">
        <v>318</v>
      </c>
      <c r="G338" s="15">
        <v>929.1</v>
      </c>
      <c r="H338" s="15">
        <v>729.1</v>
      </c>
      <c r="I338" s="15">
        <v>729.1</v>
      </c>
    </row>
    <row r="339" spans="1:9" ht="37.5">
      <c r="A339" s="20" t="s">
        <v>158</v>
      </c>
      <c r="B339" s="13" t="s">
        <v>169</v>
      </c>
      <c r="C339" s="14" t="s">
        <v>294</v>
      </c>
      <c r="D339" s="14" t="s">
        <v>281</v>
      </c>
      <c r="E339" s="14" t="s">
        <v>448</v>
      </c>
      <c r="F339" s="14"/>
      <c r="G339" s="49">
        <f aca="true" t="shared" si="37" ref="G339:I340">G340</f>
        <v>158</v>
      </c>
      <c r="H339" s="49">
        <f t="shared" si="37"/>
        <v>161.3</v>
      </c>
      <c r="I339" s="49">
        <f t="shared" si="37"/>
        <v>170.5</v>
      </c>
    </row>
    <row r="340" spans="1:9" ht="18.75">
      <c r="A340" s="20" t="s">
        <v>259</v>
      </c>
      <c r="B340" s="13" t="s">
        <v>169</v>
      </c>
      <c r="C340" s="14" t="s">
        <v>294</v>
      </c>
      <c r="D340" s="14" t="s">
        <v>281</v>
      </c>
      <c r="E340" s="14" t="s">
        <v>449</v>
      </c>
      <c r="F340" s="14"/>
      <c r="G340" s="49">
        <f t="shared" si="37"/>
        <v>158</v>
      </c>
      <c r="H340" s="49">
        <f t="shared" si="37"/>
        <v>161.3</v>
      </c>
      <c r="I340" s="49">
        <f t="shared" si="37"/>
        <v>170.5</v>
      </c>
    </row>
    <row r="341" spans="1:9" ht="37.5">
      <c r="A341" s="20" t="s">
        <v>272</v>
      </c>
      <c r="B341" s="13" t="s">
        <v>169</v>
      </c>
      <c r="C341" s="14" t="s">
        <v>294</v>
      </c>
      <c r="D341" s="14" t="s">
        <v>281</v>
      </c>
      <c r="E341" s="14" t="s">
        <v>449</v>
      </c>
      <c r="F341" s="14" t="s">
        <v>266</v>
      </c>
      <c r="G341" s="49">
        <v>158</v>
      </c>
      <c r="H341" s="49">
        <v>161.3</v>
      </c>
      <c r="I341" s="49">
        <v>170.5</v>
      </c>
    </row>
    <row r="342" spans="1:9" ht="37.5">
      <c r="A342" s="20" t="s">
        <v>209</v>
      </c>
      <c r="B342" s="13" t="s">
        <v>169</v>
      </c>
      <c r="C342" s="14" t="s">
        <v>294</v>
      </c>
      <c r="D342" s="14" t="s">
        <v>281</v>
      </c>
      <c r="E342" s="14" t="s">
        <v>548</v>
      </c>
      <c r="F342" s="14"/>
      <c r="G342" s="22">
        <f>G343+G373</f>
        <v>37281.1</v>
      </c>
      <c r="H342" s="22">
        <f>H343+H373</f>
        <v>34236.9</v>
      </c>
      <c r="I342" s="22">
        <f>I343+I373</f>
        <v>34241.9</v>
      </c>
    </row>
    <row r="343" spans="1:9" ht="18.75">
      <c r="A343" s="20" t="s">
        <v>259</v>
      </c>
      <c r="B343" s="13" t="s">
        <v>169</v>
      </c>
      <c r="C343" s="14" t="s">
        <v>294</v>
      </c>
      <c r="D343" s="14" t="s">
        <v>281</v>
      </c>
      <c r="E343" s="14" t="s">
        <v>596</v>
      </c>
      <c r="F343" s="14"/>
      <c r="G343" s="22">
        <f>G350+G357+G365+G354+G344+G361+G348+G363</f>
        <v>35950.2</v>
      </c>
      <c r="H343" s="22">
        <f>H350+H357+H365+H354+H344+H361+H348+H363</f>
        <v>34236.9</v>
      </c>
      <c r="I343" s="22">
        <f>I350+I357+I365+I354+I344+I361+I348+I363</f>
        <v>34241.9</v>
      </c>
    </row>
    <row r="344" spans="1:9" ht="18.75">
      <c r="A344" s="20" t="s">
        <v>162</v>
      </c>
      <c r="B344" s="13" t="s">
        <v>169</v>
      </c>
      <c r="C344" s="14" t="s">
        <v>294</v>
      </c>
      <c r="D344" s="14" t="s">
        <v>281</v>
      </c>
      <c r="E344" s="14" t="s">
        <v>597</v>
      </c>
      <c r="F344" s="14"/>
      <c r="G344" s="22">
        <f>G345+G346+G347</f>
        <v>6738.299999999999</v>
      </c>
      <c r="H344" s="22">
        <f>H345+H346+H347</f>
        <v>5041.2</v>
      </c>
      <c r="I344" s="22">
        <f>I345+I346+I347</f>
        <v>5041.2</v>
      </c>
    </row>
    <row r="345" spans="1:9" ht="75">
      <c r="A345" s="20" t="s">
        <v>260</v>
      </c>
      <c r="B345" s="13" t="s">
        <v>169</v>
      </c>
      <c r="C345" s="14" t="s">
        <v>294</v>
      </c>
      <c r="D345" s="14" t="s">
        <v>281</v>
      </c>
      <c r="E345" s="14" t="s">
        <v>597</v>
      </c>
      <c r="F345" s="14" t="s">
        <v>263</v>
      </c>
      <c r="G345" s="15">
        <v>3807.5</v>
      </c>
      <c r="H345" s="15">
        <v>1978.8</v>
      </c>
      <c r="I345" s="15">
        <v>1978.8</v>
      </c>
    </row>
    <row r="346" spans="1:9" ht="37.5">
      <c r="A346" s="20" t="s">
        <v>272</v>
      </c>
      <c r="B346" s="13" t="s">
        <v>169</v>
      </c>
      <c r="C346" s="14" t="s">
        <v>294</v>
      </c>
      <c r="D346" s="14" t="s">
        <v>281</v>
      </c>
      <c r="E346" s="14" t="s">
        <v>597</v>
      </c>
      <c r="F346" s="14" t="s">
        <v>266</v>
      </c>
      <c r="G346" s="15">
        <v>2921.4</v>
      </c>
      <c r="H346" s="15">
        <v>3053</v>
      </c>
      <c r="I346" s="15">
        <v>3053</v>
      </c>
    </row>
    <row r="347" spans="1:9" ht="18.75">
      <c r="A347" s="20" t="s">
        <v>265</v>
      </c>
      <c r="B347" s="13" t="s">
        <v>169</v>
      </c>
      <c r="C347" s="14" t="s">
        <v>294</v>
      </c>
      <c r="D347" s="14" t="s">
        <v>281</v>
      </c>
      <c r="E347" s="14" t="s">
        <v>597</v>
      </c>
      <c r="F347" s="14" t="s">
        <v>267</v>
      </c>
      <c r="G347" s="15">
        <v>9.4</v>
      </c>
      <c r="H347" s="15">
        <v>9.4</v>
      </c>
      <c r="I347" s="15">
        <v>9.4</v>
      </c>
    </row>
    <row r="348" spans="1:9" ht="37.5">
      <c r="A348" s="20" t="s">
        <v>69</v>
      </c>
      <c r="B348" s="13" t="s">
        <v>169</v>
      </c>
      <c r="C348" s="14" t="s">
        <v>294</v>
      </c>
      <c r="D348" s="14" t="s">
        <v>281</v>
      </c>
      <c r="E348" s="14" t="s">
        <v>598</v>
      </c>
      <c r="F348" s="14"/>
      <c r="G348" s="15">
        <f>G349</f>
        <v>18058.7</v>
      </c>
      <c r="H348" s="15">
        <f>H349</f>
        <v>18058.7</v>
      </c>
      <c r="I348" s="15">
        <f>I349</f>
        <v>18058.7</v>
      </c>
    </row>
    <row r="349" spans="1:9" ht="75">
      <c r="A349" s="20" t="s">
        <v>260</v>
      </c>
      <c r="B349" s="13" t="s">
        <v>169</v>
      </c>
      <c r="C349" s="14" t="s">
        <v>294</v>
      </c>
      <c r="D349" s="14" t="s">
        <v>281</v>
      </c>
      <c r="E349" s="14" t="s">
        <v>598</v>
      </c>
      <c r="F349" s="14" t="s">
        <v>263</v>
      </c>
      <c r="G349" s="15">
        <v>18058.7</v>
      </c>
      <c r="H349" s="15">
        <v>18058.7</v>
      </c>
      <c r="I349" s="15">
        <v>18058.7</v>
      </c>
    </row>
    <row r="350" spans="1:9" ht="37.5">
      <c r="A350" s="20" t="s">
        <v>199</v>
      </c>
      <c r="B350" s="13" t="s">
        <v>169</v>
      </c>
      <c r="C350" s="14" t="s">
        <v>294</v>
      </c>
      <c r="D350" s="14" t="s">
        <v>281</v>
      </c>
      <c r="E350" s="14" t="s">
        <v>599</v>
      </c>
      <c r="F350" s="14"/>
      <c r="G350" s="22">
        <f>G351+G352+G353</f>
        <v>5542.5</v>
      </c>
      <c r="H350" s="22">
        <f>H351+H352+H353</f>
        <v>5542.5</v>
      </c>
      <c r="I350" s="22">
        <f>I351+I352+I353</f>
        <v>5542.5</v>
      </c>
    </row>
    <row r="351" spans="1:9" ht="75">
      <c r="A351" s="20" t="s">
        <v>260</v>
      </c>
      <c r="B351" s="13" t="s">
        <v>169</v>
      </c>
      <c r="C351" s="14" t="s">
        <v>294</v>
      </c>
      <c r="D351" s="14" t="s">
        <v>281</v>
      </c>
      <c r="E351" s="14" t="s">
        <v>599</v>
      </c>
      <c r="F351" s="14" t="s">
        <v>263</v>
      </c>
      <c r="G351" s="15">
        <v>5094.8</v>
      </c>
      <c r="H351" s="15">
        <v>5098.2</v>
      </c>
      <c r="I351" s="15">
        <v>5098.2</v>
      </c>
    </row>
    <row r="352" spans="1:9" ht="37.5">
      <c r="A352" s="20" t="s">
        <v>272</v>
      </c>
      <c r="B352" s="13" t="s">
        <v>169</v>
      </c>
      <c r="C352" s="14" t="s">
        <v>294</v>
      </c>
      <c r="D352" s="14" t="s">
        <v>281</v>
      </c>
      <c r="E352" s="14" t="s">
        <v>599</v>
      </c>
      <c r="F352" s="14" t="s">
        <v>266</v>
      </c>
      <c r="G352" s="15">
        <v>444.3</v>
      </c>
      <c r="H352" s="15">
        <v>444.3</v>
      </c>
      <c r="I352" s="15">
        <v>444.3</v>
      </c>
    </row>
    <row r="353" spans="1:9" ht="18.75">
      <c r="A353" s="20" t="s">
        <v>312</v>
      </c>
      <c r="B353" s="13" t="s">
        <v>169</v>
      </c>
      <c r="C353" s="14" t="s">
        <v>294</v>
      </c>
      <c r="D353" s="14" t="s">
        <v>281</v>
      </c>
      <c r="E353" s="14" t="s">
        <v>599</v>
      </c>
      <c r="F353" s="14" t="s">
        <v>313</v>
      </c>
      <c r="G353" s="15">
        <v>3.4</v>
      </c>
      <c r="H353" s="15">
        <v>0</v>
      </c>
      <c r="I353" s="15">
        <v>0</v>
      </c>
    </row>
    <row r="354" spans="1:9" ht="93.75">
      <c r="A354" s="20" t="s">
        <v>256</v>
      </c>
      <c r="B354" s="13" t="s">
        <v>169</v>
      </c>
      <c r="C354" s="14" t="s">
        <v>294</v>
      </c>
      <c r="D354" s="14" t="s">
        <v>281</v>
      </c>
      <c r="E354" s="14" t="s">
        <v>600</v>
      </c>
      <c r="F354" s="14"/>
      <c r="G354" s="22">
        <f>G355+G356</f>
        <v>180</v>
      </c>
      <c r="H354" s="22">
        <f>H355+H356</f>
        <v>180</v>
      </c>
      <c r="I354" s="22">
        <f>I355+I356</f>
        <v>185</v>
      </c>
    </row>
    <row r="355" spans="1:9" ht="75">
      <c r="A355" s="20" t="s">
        <v>260</v>
      </c>
      <c r="B355" s="13" t="s">
        <v>169</v>
      </c>
      <c r="C355" s="14" t="s">
        <v>294</v>
      </c>
      <c r="D355" s="14" t="s">
        <v>281</v>
      </c>
      <c r="E355" s="14" t="s">
        <v>600</v>
      </c>
      <c r="F355" s="14" t="s">
        <v>263</v>
      </c>
      <c r="G355" s="15">
        <v>90</v>
      </c>
      <c r="H355" s="15">
        <v>90</v>
      </c>
      <c r="I355" s="15">
        <v>92.5</v>
      </c>
    </row>
    <row r="356" spans="1:9" ht="37.5">
      <c r="A356" s="20" t="s">
        <v>272</v>
      </c>
      <c r="B356" s="13" t="s">
        <v>169</v>
      </c>
      <c r="C356" s="14" t="s">
        <v>294</v>
      </c>
      <c r="D356" s="14" t="s">
        <v>281</v>
      </c>
      <c r="E356" s="14" t="s">
        <v>600</v>
      </c>
      <c r="F356" s="14" t="s">
        <v>266</v>
      </c>
      <c r="G356" s="15">
        <v>90</v>
      </c>
      <c r="H356" s="15">
        <v>90</v>
      </c>
      <c r="I356" s="15">
        <v>92.5</v>
      </c>
    </row>
    <row r="357" spans="1:9" ht="37.5">
      <c r="A357" s="20" t="s">
        <v>192</v>
      </c>
      <c r="B357" s="13" t="s">
        <v>169</v>
      </c>
      <c r="C357" s="14" t="s">
        <v>294</v>
      </c>
      <c r="D357" s="14" t="s">
        <v>281</v>
      </c>
      <c r="E357" s="14" t="s">
        <v>601</v>
      </c>
      <c r="F357" s="14"/>
      <c r="G357" s="22">
        <f>G358+G359+G360</f>
        <v>4746.3</v>
      </c>
      <c r="H357" s="22">
        <f>H358+H359+H360</f>
        <v>4746.3</v>
      </c>
      <c r="I357" s="22">
        <f>I358+I359+I360</f>
        <v>4746.3</v>
      </c>
    </row>
    <row r="358" spans="1:9" ht="75">
      <c r="A358" s="20" t="s">
        <v>260</v>
      </c>
      <c r="B358" s="13" t="s">
        <v>169</v>
      </c>
      <c r="C358" s="14" t="s">
        <v>294</v>
      </c>
      <c r="D358" s="14" t="s">
        <v>281</v>
      </c>
      <c r="E358" s="14" t="s">
        <v>601</v>
      </c>
      <c r="F358" s="14" t="s">
        <v>263</v>
      </c>
      <c r="G358" s="15">
        <v>4151.3</v>
      </c>
      <c r="H358" s="15">
        <v>4153</v>
      </c>
      <c r="I358" s="15">
        <v>4153</v>
      </c>
    </row>
    <row r="359" spans="1:9" ht="37.5">
      <c r="A359" s="20" t="s">
        <v>272</v>
      </c>
      <c r="B359" s="13" t="s">
        <v>169</v>
      </c>
      <c r="C359" s="14" t="s">
        <v>294</v>
      </c>
      <c r="D359" s="14" t="s">
        <v>281</v>
      </c>
      <c r="E359" s="14" t="s">
        <v>601</v>
      </c>
      <c r="F359" s="14" t="s">
        <v>266</v>
      </c>
      <c r="G359" s="15">
        <v>593.3</v>
      </c>
      <c r="H359" s="15">
        <v>593.3</v>
      </c>
      <c r="I359" s="15">
        <v>593.3</v>
      </c>
    </row>
    <row r="360" spans="1:9" ht="18.75">
      <c r="A360" s="20" t="s">
        <v>312</v>
      </c>
      <c r="B360" s="13" t="s">
        <v>169</v>
      </c>
      <c r="C360" s="14" t="s">
        <v>294</v>
      </c>
      <c r="D360" s="14" t="s">
        <v>281</v>
      </c>
      <c r="E360" s="14" t="s">
        <v>601</v>
      </c>
      <c r="F360" s="14" t="s">
        <v>313</v>
      </c>
      <c r="G360" s="15">
        <v>1.7</v>
      </c>
      <c r="H360" s="15">
        <v>0</v>
      </c>
      <c r="I360" s="15">
        <v>0</v>
      </c>
    </row>
    <row r="361" spans="1:9" ht="75">
      <c r="A361" s="20" t="s">
        <v>745</v>
      </c>
      <c r="B361" s="13">
        <v>207</v>
      </c>
      <c r="C361" s="14" t="s">
        <v>294</v>
      </c>
      <c r="D361" s="14" t="s">
        <v>281</v>
      </c>
      <c r="E361" s="14" t="s">
        <v>610</v>
      </c>
      <c r="F361" s="14"/>
      <c r="G361" s="15">
        <f>G362</f>
        <v>64.6</v>
      </c>
      <c r="H361" s="15">
        <f>H362</f>
        <v>64.6</v>
      </c>
      <c r="I361" s="15">
        <f>I362</f>
        <v>64.6</v>
      </c>
    </row>
    <row r="362" spans="1:9" ht="37.5">
      <c r="A362" s="20" t="s">
        <v>272</v>
      </c>
      <c r="B362" s="13">
        <v>207</v>
      </c>
      <c r="C362" s="14" t="s">
        <v>294</v>
      </c>
      <c r="D362" s="14" t="s">
        <v>281</v>
      </c>
      <c r="E362" s="14" t="s">
        <v>610</v>
      </c>
      <c r="F362" s="14" t="s">
        <v>266</v>
      </c>
      <c r="G362" s="15">
        <v>64.6</v>
      </c>
      <c r="H362" s="15">
        <v>64.6</v>
      </c>
      <c r="I362" s="15">
        <v>64.6</v>
      </c>
    </row>
    <row r="363" spans="1:9" ht="150">
      <c r="A363" s="20" t="s">
        <v>746</v>
      </c>
      <c r="B363" s="13" t="s">
        <v>169</v>
      </c>
      <c r="C363" s="14" t="s">
        <v>294</v>
      </c>
      <c r="D363" s="14" t="s">
        <v>281</v>
      </c>
      <c r="E363" s="14" t="s">
        <v>756</v>
      </c>
      <c r="F363" s="14"/>
      <c r="G363" s="22">
        <f>G364</f>
        <v>19.8</v>
      </c>
      <c r="H363" s="22">
        <f>H364</f>
        <v>3.6</v>
      </c>
      <c r="I363" s="22">
        <f>I364</f>
        <v>3.6</v>
      </c>
    </row>
    <row r="364" spans="1:9" ht="37.5">
      <c r="A364" s="20" t="s">
        <v>272</v>
      </c>
      <c r="B364" s="13" t="s">
        <v>169</v>
      </c>
      <c r="C364" s="14" t="s">
        <v>294</v>
      </c>
      <c r="D364" s="14" t="s">
        <v>281</v>
      </c>
      <c r="E364" s="14" t="s">
        <v>756</v>
      </c>
      <c r="F364" s="14" t="s">
        <v>266</v>
      </c>
      <c r="G364" s="15">
        <v>19.8</v>
      </c>
      <c r="H364" s="15">
        <v>3.6</v>
      </c>
      <c r="I364" s="15">
        <v>3.6</v>
      </c>
    </row>
    <row r="365" spans="1:9" ht="56.25">
      <c r="A365" s="20" t="s">
        <v>195</v>
      </c>
      <c r="B365" s="13" t="s">
        <v>169</v>
      </c>
      <c r="C365" s="14" t="s">
        <v>294</v>
      </c>
      <c r="D365" s="14" t="s">
        <v>281</v>
      </c>
      <c r="E365" s="14" t="s">
        <v>602</v>
      </c>
      <c r="F365" s="14"/>
      <c r="G365" s="22">
        <f>G366+G367</f>
        <v>600</v>
      </c>
      <c r="H365" s="22">
        <f>H366+H367</f>
        <v>600</v>
      </c>
      <c r="I365" s="22">
        <f>I366+I367</f>
        <v>600</v>
      </c>
    </row>
    <row r="366" spans="1:9" ht="75">
      <c r="A366" s="20" t="s">
        <v>260</v>
      </c>
      <c r="B366" s="13" t="s">
        <v>169</v>
      </c>
      <c r="C366" s="14" t="s">
        <v>294</v>
      </c>
      <c r="D366" s="14" t="s">
        <v>281</v>
      </c>
      <c r="E366" s="14" t="s">
        <v>602</v>
      </c>
      <c r="F366" s="14" t="s">
        <v>263</v>
      </c>
      <c r="G366" s="15">
        <v>300</v>
      </c>
      <c r="H366" s="15">
        <v>300</v>
      </c>
      <c r="I366" s="15">
        <v>300</v>
      </c>
    </row>
    <row r="367" spans="1:9" ht="37.5">
      <c r="A367" s="20" t="s">
        <v>272</v>
      </c>
      <c r="B367" s="13" t="s">
        <v>169</v>
      </c>
      <c r="C367" s="14" t="s">
        <v>294</v>
      </c>
      <c r="D367" s="14" t="s">
        <v>281</v>
      </c>
      <c r="E367" s="14" t="s">
        <v>602</v>
      </c>
      <c r="F367" s="14" t="s">
        <v>266</v>
      </c>
      <c r="G367" s="15">
        <v>300</v>
      </c>
      <c r="H367" s="15">
        <v>300</v>
      </c>
      <c r="I367" s="15">
        <v>300</v>
      </c>
    </row>
    <row r="368" spans="1:9" ht="37.5">
      <c r="A368" s="53" t="s">
        <v>335</v>
      </c>
      <c r="B368" s="13" t="s">
        <v>169</v>
      </c>
      <c r="C368" s="14" t="s">
        <v>294</v>
      </c>
      <c r="D368" s="14" t="s">
        <v>281</v>
      </c>
      <c r="E368" s="14" t="s">
        <v>551</v>
      </c>
      <c r="F368" s="14"/>
      <c r="G368" s="15">
        <f>G369+G371</f>
        <v>1916.2</v>
      </c>
      <c r="H368" s="15">
        <f>H369+H371</f>
        <v>100</v>
      </c>
      <c r="I368" s="15">
        <f>I369+I371</f>
        <v>0</v>
      </c>
    </row>
    <row r="369" spans="1:9" ht="37.5">
      <c r="A369" s="20" t="s">
        <v>747</v>
      </c>
      <c r="B369" s="13" t="s">
        <v>169</v>
      </c>
      <c r="C369" s="14" t="s">
        <v>294</v>
      </c>
      <c r="D369" s="14" t="s">
        <v>281</v>
      </c>
      <c r="E369" s="14" t="s">
        <v>122</v>
      </c>
      <c r="F369" s="14"/>
      <c r="G369" s="15">
        <f>G370</f>
        <v>1916.2</v>
      </c>
      <c r="H369" s="15">
        <f>H370</f>
        <v>0</v>
      </c>
      <c r="I369" s="15">
        <f>I370</f>
        <v>0</v>
      </c>
    </row>
    <row r="370" spans="1:9" ht="37.5">
      <c r="A370" s="20" t="s">
        <v>317</v>
      </c>
      <c r="B370" s="13" t="s">
        <v>169</v>
      </c>
      <c r="C370" s="14" t="s">
        <v>294</v>
      </c>
      <c r="D370" s="14" t="s">
        <v>281</v>
      </c>
      <c r="E370" s="14" t="s">
        <v>122</v>
      </c>
      <c r="F370" s="14" t="s">
        <v>318</v>
      </c>
      <c r="G370" s="15">
        <v>1916.2</v>
      </c>
      <c r="H370" s="15">
        <v>0</v>
      </c>
      <c r="I370" s="15">
        <v>0</v>
      </c>
    </row>
    <row r="371" spans="1:9" ht="56.25">
      <c r="A371" s="20" t="s">
        <v>748</v>
      </c>
      <c r="B371" s="13" t="s">
        <v>169</v>
      </c>
      <c r="C371" s="14" t="s">
        <v>294</v>
      </c>
      <c r="D371" s="14" t="s">
        <v>281</v>
      </c>
      <c r="E371" s="14" t="s">
        <v>131</v>
      </c>
      <c r="F371" s="14"/>
      <c r="G371" s="15">
        <f>G372</f>
        <v>0</v>
      </c>
      <c r="H371" s="15">
        <f>H372</f>
        <v>100</v>
      </c>
      <c r="I371" s="15">
        <f>I372</f>
        <v>0</v>
      </c>
    </row>
    <row r="372" spans="1:9" ht="37.5">
      <c r="A372" s="20" t="s">
        <v>317</v>
      </c>
      <c r="B372" s="13" t="s">
        <v>169</v>
      </c>
      <c r="C372" s="14" t="s">
        <v>294</v>
      </c>
      <c r="D372" s="14" t="s">
        <v>281</v>
      </c>
      <c r="E372" s="14" t="s">
        <v>131</v>
      </c>
      <c r="F372" s="14" t="s">
        <v>318</v>
      </c>
      <c r="G372" s="15">
        <v>0</v>
      </c>
      <c r="H372" s="15">
        <v>100</v>
      </c>
      <c r="I372" s="15">
        <v>0</v>
      </c>
    </row>
    <row r="373" spans="1:9" ht="18.75">
      <c r="A373" s="47" t="s">
        <v>759</v>
      </c>
      <c r="B373" s="13" t="s">
        <v>169</v>
      </c>
      <c r="C373" s="14" t="s">
        <v>294</v>
      </c>
      <c r="D373" s="14" t="s">
        <v>281</v>
      </c>
      <c r="E373" s="14" t="s">
        <v>758</v>
      </c>
      <c r="F373" s="14"/>
      <c r="G373" s="22">
        <f aca="true" t="shared" si="38" ref="G373:I374">G374</f>
        <v>1330.9</v>
      </c>
      <c r="H373" s="22">
        <f t="shared" si="38"/>
        <v>0</v>
      </c>
      <c r="I373" s="22">
        <f t="shared" si="38"/>
        <v>0</v>
      </c>
    </row>
    <row r="374" spans="1:9" ht="112.5">
      <c r="A374" s="20" t="s">
        <v>760</v>
      </c>
      <c r="B374" s="13" t="s">
        <v>169</v>
      </c>
      <c r="C374" s="14" t="s">
        <v>294</v>
      </c>
      <c r="D374" s="14" t="s">
        <v>281</v>
      </c>
      <c r="E374" s="14" t="s">
        <v>757</v>
      </c>
      <c r="F374" s="14"/>
      <c r="G374" s="22">
        <f t="shared" si="38"/>
        <v>1330.9</v>
      </c>
      <c r="H374" s="22">
        <f t="shared" si="38"/>
        <v>0</v>
      </c>
      <c r="I374" s="22">
        <f t="shared" si="38"/>
        <v>0</v>
      </c>
    </row>
    <row r="375" spans="1:9" ht="37.5">
      <c r="A375" s="20" t="s">
        <v>272</v>
      </c>
      <c r="B375" s="13" t="s">
        <v>169</v>
      </c>
      <c r="C375" s="14" t="s">
        <v>294</v>
      </c>
      <c r="D375" s="14" t="s">
        <v>281</v>
      </c>
      <c r="E375" s="14" t="s">
        <v>757</v>
      </c>
      <c r="F375" s="14" t="s">
        <v>266</v>
      </c>
      <c r="G375" s="15">
        <v>1330.9</v>
      </c>
      <c r="H375" s="15">
        <v>0</v>
      </c>
      <c r="I375" s="15">
        <v>0</v>
      </c>
    </row>
    <row r="376" spans="1:9" ht="56.25">
      <c r="A376" s="47" t="s">
        <v>115</v>
      </c>
      <c r="B376" s="13" t="s">
        <v>169</v>
      </c>
      <c r="C376" s="14" t="s">
        <v>294</v>
      </c>
      <c r="D376" s="14" t="s">
        <v>281</v>
      </c>
      <c r="E376" s="14" t="s">
        <v>437</v>
      </c>
      <c r="F376" s="14"/>
      <c r="G376" s="22">
        <f aca="true" t="shared" si="39" ref="G376:I377">G377</f>
        <v>155</v>
      </c>
      <c r="H376" s="22">
        <f t="shared" si="39"/>
        <v>0</v>
      </c>
      <c r="I376" s="22">
        <f t="shared" si="39"/>
        <v>0</v>
      </c>
    </row>
    <row r="377" spans="1:9" ht="37.5">
      <c r="A377" s="20" t="s">
        <v>176</v>
      </c>
      <c r="B377" s="13" t="s">
        <v>169</v>
      </c>
      <c r="C377" s="14" t="s">
        <v>294</v>
      </c>
      <c r="D377" s="14" t="s">
        <v>281</v>
      </c>
      <c r="E377" s="14" t="s">
        <v>603</v>
      </c>
      <c r="F377" s="14"/>
      <c r="G377" s="22">
        <f t="shared" si="39"/>
        <v>155</v>
      </c>
      <c r="H377" s="22">
        <f t="shared" si="39"/>
        <v>0</v>
      </c>
      <c r="I377" s="22">
        <f t="shared" si="39"/>
        <v>0</v>
      </c>
    </row>
    <row r="378" spans="1:9" ht="18.75">
      <c r="A378" s="20" t="s">
        <v>312</v>
      </c>
      <c r="B378" s="13" t="s">
        <v>169</v>
      </c>
      <c r="C378" s="14" t="s">
        <v>294</v>
      </c>
      <c r="D378" s="14" t="s">
        <v>281</v>
      </c>
      <c r="E378" s="14" t="s">
        <v>603</v>
      </c>
      <c r="F378" s="14" t="s">
        <v>313</v>
      </c>
      <c r="G378" s="15">
        <v>155</v>
      </c>
      <c r="H378" s="15">
        <v>0</v>
      </c>
      <c r="I378" s="15">
        <v>0</v>
      </c>
    </row>
    <row r="379" spans="1:9" ht="37.5">
      <c r="A379" s="37" t="s">
        <v>166</v>
      </c>
      <c r="B379" s="54">
        <v>208</v>
      </c>
      <c r="C379" s="54"/>
      <c r="D379" s="54"/>
      <c r="E379" s="54"/>
      <c r="F379" s="54"/>
      <c r="G379" s="39">
        <f>G380+G389+G656+G678</f>
        <v>2901636.8999999994</v>
      </c>
      <c r="H379" s="39">
        <f>H380+H389+H656+H678</f>
        <v>2690154.6000000006</v>
      </c>
      <c r="I379" s="39">
        <f>I380+I389+I656+I678</f>
        <v>2778751.3000000007</v>
      </c>
    </row>
    <row r="380" spans="1:13" ht="18.75">
      <c r="A380" s="20" t="s">
        <v>255</v>
      </c>
      <c r="B380" s="13">
        <v>208</v>
      </c>
      <c r="C380" s="55" t="s">
        <v>261</v>
      </c>
      <c r="D380" s="14" t="s">
        <v>251</v>
      </c>
      <c r="E380" s="55"/>
      <c r="F380" s="55"/>
      <c r="G380" s="56">
        <f aca="true" t="shared" si="40" ref="G380:I382">G381</f>
        <v>11235.5</v>
      </c>
      <c r="H380" s="56">
        <f t="shared" si="40"/>
        <v>11185.5</v>
      </c>
      <c r="I380" s="56">
        <f t="shared" si="40"/>
        <v>11185.5</v>
      </c>
      <c r="K380" s="7"/>
      <c r="L380" s="7"/>
      <c r="M380" s="7"/>
    </row>
    <row r="381" spans="1:9" ht="18.75">
      <c r="A381" s="20" t="s">
        <v>273</v>
      </c>
      <c r="B381" s="13">
        <v>208</v>
      </c>
      <c r="C381" s="55" t="s">
        <v>261</v>
      </c>
      <c r="D381" s="55" t="s">
        <v>271</v>
      </c>
      <c r="E381" s="55"/>
      <c r="F381" s="55"/>
      <c r="G381" s="56">
        <f t="shared" si="40"/>
        <v>11235.5</v>
      </c>
      <c r="H381" s="56">
        <f t="shared" si="40"/>
        <v>11185.5</v>
      </c>
      <c r="I381" s="56">
        <f t="shared" si="40"/>
        <v>11185.5</v>
      </c>
    </row>
    <row r="382" spans="1:9" ht="37.5">
      <c r="A382" s="20" t="s">
        <v>148</v>
      </c>
      <c r="B382" s="13">
        <v>208</v>
      </c>
      <c r="C382" s="55" t="s">
        <v>261</v>
      </c>
      <c r="D382" s="55" t="s">
        <v>271</v>
      </c>
      <c r="E382" s="55" t="s">
        <v>433</v>
      </c>
      <c r="F382" s="55"/>
      <c r="G382" s="56">
        <f t="shared" si="40"/>
        <v>11235.5</v>
      </c>
      <c r="H382" s="56">
        <f t="shared" si="40"/>
        <v>11185.5</v>
      </c>
      <c r="I382" s="56">
        <f t="shared" si="40"/>
        <v>11185.5</v>
      </c>
    </row>
    <row r="383" spans="1:9" ht="37.5">
      <c r="A383" s="20" t="s">
        <v>152</v>
      </c>
      <c r="B383" s="13">
        <v>208</v>
      </c>
      <c r="C383" s="55" t="s">
        <v>261</v>
      </c>
      <c r="D383" s="55" t="s">
        <v>271</v>
      </c>
      <c r="E383" s="55" t="s">
        <v>434</v>
      </c>
      <c r="F383" s="55"/>
      <c r="G383" s="56">
        <f>G384+G386</f>
        <v>11235.5</v>
      </c>
      <c r="H383" s="56">
        <f>H384+H386</f>
        <v>11185.5</v>
      </c>
      <c r="I383" s="56">
        <f>I384+I386</f>
        <v>11185.5</v>
      </c>
    </row>
    <row r="384" spans="1:9" ht="37.5">
      <c r="A384" s="20" t="s">
        <v>211</v>
      </c>
      <c r="B384" s="13">
        <v>208</v>
      </c>
      <c r="C384" s="55" t="s">
        <v>261</v>
      </c>
      <c r="D384" s="55" t="s">
        <v>271</v>
      </c>
      <c r="E384" s="55" t="s">
        <v>436</v>
      </c>
      <c r="F384" s="57"/>
      <c r="G384" s="56">
        <f>G385</f>
        <v>156</v>
      </c>
      <c r="H384" s="58">
        <f>H385</f>
        <v>156</v>
      </c>
      <c r="I384" s="58">
        <f>I385</f>
        <v>156</v>
      </c>
    </row>
    <row r="385" spans="1:9" ht="18.75">
      <c r="A385" s="20" t="s">
        <v>265</v>
      </c>
      <c r="B385" s="13">
        <v>208</v>
      </c>
      <c r="C385" s="55" t="s">
        <v>261</v>
      </c>
      <c r="D385" s="55" t="s">
        <v>271</v>
      </c>
      <c r="E385" s="55" t="s">
        <v>436</v>
      </c>
      <c r="F385" s="57" t="s">
        <v>267</v>
      </c>
      <c r="G385" s="56">
        <v>156</v>
      </c>
      <c r="H385" s="59">
        <v>156</v>
      </c>
      <c r="I385" s="59">
        <v>156</v>
      </c>
    </row>
    <row r="386" spans="1:9" ht="37.5">
      <c r="A386" s="20" t="s">
        <v>329</v>
      </c>
      <c r="B386" s="13">
        <v>208</v>
      </c>
      <c r="C386" s="55" t="s">
        <v>261</v>
      </c>
      <c r="D386" s="55" t="s">
        <v>271</v>
      </c>
      <c r="E386" s="55" t="s">
        <v>435</v>
      </c>
      <c r="F386" s="55"/>
      <c r="G386" s="56">
        <f>G387+G388</f>
        <v>11079.5</v>
      </c>
      <c r="H386" s="56">
        <f>H387+H388</f>
        <v>11029.5</v>
      </c>
      <c r="I386" s="56">
        <f>I387+I388</f>
        <v>11029.5</v>
      </c>
    </row>
    <row r="387" spans="1:9" ht="75">
      <c r="A387" s="20" t="s">
        <v>260</v>
      </c>
      <c r="B387" s="13">
        <v>208</v>
      </c>
      <c r="C387" s="55" t="s">
        <v>261</v>
      </c>
      <c r="D387" s="55" t="s">
        <v>271</v>
      </c>
      <c r="E387" s="55" t="s">
        <v>435</v>
      </c>
      <c r="F387" s="57" t="s">
        <v>263</v>
      </c>
      <c r="G387" s="56">
        <v>6547.5</v>
      </c>
      <c r="H387" s="60">
        <v>6547.5</v>
      </c>
      <c r="I387" s="60">
        <v>6547.5</v>
      </c>
    </row>
    <row r="388" spans="1:9" ht="37.5">
      <c r="A388" s="20" t="s">
        <v>157</v>
      </c>
      <c r="B388" s="13">
        <v>208</v>
      </c>
      <c r="C388" s="55" t="s">
        <v>261</v>
      </c>
      <c r="D388" s="55" t="s">
        <v>271</v>
      </c>
      <c r="E388" s="55" t="s">
        <v>435</v>
      </c>
      <c r="F388" s="57" t="s">
        <v>266</v>
      </c>
      <c r="G388" s="56">
        <v>4532</v>
      </c>
      <c r="H388" s="60">
        <v>4482</v>
      </c>
      <c r="I388" s="60">
        <v>4482</v>
      </c>
    </row>
    <row r="389" spans="1:9" ht="18.75">
      <c r="A389" s="20" t="s">
        <v>277</v>
      </c>
      <c r="B389" s="13">
        <v>208</v>
      </c>
      <c r="C389" s="14" t="s">
        <v>275</v>
      </c>
      <c r="D389" s="14" t="s">
        <v>251</v>
      </c>
      <c r="E389" s="14"/>
      <c r="F389" s="14"/>
      <c r="G389" s="61">
        <f>G390+G438+G531+G571+G575+G597</f>
        <v>2793637.0999999996</v>
      </c>
      <c r="H389" s="61">
        <f>H390+H438+H531+H571+H575+H597</f>
        <v>2615128.5000000005</v>
      </c>
      <c r="I389" s="61">
        <f>I390+I438+I531+I571+I575+I597</f>
        <v>2703658.7000000007</v>
      </c>
    </row>
    <row r="390" spans="1:10" ht="18.75">
      <c r="A390" s="20" t="s">
        <v>364</v>
      </c>
      <c r="B390" s="13">
        <v>208</v>
      </c>
      <c r="C390" s="14" t="s">
        <v>275</v>
      </c>
      <c r="D390" s="14" t="s">
        <v>261</v>
      </c>
      <c r="E390" s="14"/>
      <c r="F390" s="14"/>
      <c r="G390" s="61">
        <f>G391+G424+G435</f>
        <v>1080057.7</v>
      </c>
      <c r="H390" s="61">
        <f>H391+H424+H435</f>
        <v>1059606.9000000001</v>
      </c>
      <c r="I390" s="61">
        <f>I391+I424+I435</f>
        <v>1059606.9000000001</v>
      </c>
      <c r="J390" s="2"/>
    </row>
    <row r="391" spans="1:12" ht="37.5">
      <c r="A391" s="20" t="s">
        <v>148</v>
      </c>
      <c r="B391" s="13">
        <v>208</v>
      </c>
      <c r="C391" s="14" t="s">
        <v>275</v>
      </c>
      <c r="D391" s="14" t="s">
        <v>261</v>
      </c>
      <c r="E391" s="14" t="s">
        <v>433</v>
      </c>
      <c r="F391" s="14"/>
      <c r="G391" s="62">
        <f>G392+G408+G412+G416+G420</f>
        <v>7980.2</v>
      </c>
      <c r="H391" s="62">
        <f>H392+H408+H412+H416+H420</f>
        <v>3218.7</v>
      </c>
      <c r="I391" s="62">
        <f>I392+I408+I412+I416+I420</f>
        <v>3218.7</v>
      </c>
      <c r="J391" s="3"/>
      <c r="K391" s="3"/>
      <c r="L391" s="3"/>
    </row>
    <row r="392" spans="1:12" ht="37.5">
      <c r="A392" s="20" t="s">
        <v>389</v>
      </c>
      <c r="B392" s="13">
        <v>208</v>
      </c>
      <c r="C392" s="14" t="s">
        <v>275</v>
      </c>
      <c r="D392" s="14" t="s">
        <v>261</v>
      </c>
      <c r="E392" s="14" t="s">
        <v>500</v>
      </c>
      <c r="F392" s="14"/>
      <c r="G392" s="62">
        <f>G393</f>
        <v>3518.8</v>
      </c>
      <c r="H392" s="62">
        <f>H393</f>
        <v>0</v>
      </c>
      <c r="I392" s="62">
        <f>I393</f>
        <v>0</v>
      </c>
      <c r="J392" s="3"/>
      <c r="K392" s="3"/>
      <c r="L392" s="3"/>
    </row>
    <row r="393" spans="1:12" ht="37.5">
      <c r="A393" s="48" t="s">
        <v>335</v>
      </c>
      <c r="B393" s="13">
        <v>208</v>
      </c>
      <c r="C393" s="14" t="s">
        <v>275</v>
      </c>
      <c r="D393" s="14" t="s">
        <v>261</v>
      </c>
      <c r="E393" s="14" t="s">
        <v>744</v>
      </c>
      <c r="F393" s="14"/>
      <c r="G393" s="62">
        <f>G394+G396+G398+G400+G402+G404+G406</f>
        <v>3518.8</v>
      </c>
      <c r="H393" s="62">
        <f>H394+H396+H398+H400+H402+H404+H406</f>
        <v>0</v>
      </c>
      <c r="I393" s="62">
        <f>I394+I396+I398+I400+I402+I404+I406</f>
        <v>0</v>
      </c>
      <c r="J393" s="3"/>
      <c r="K393" s="3"/>
      <c r="L393" s="3"/>
    </row>
    <row r="394" spans="1:12" ht="37.5">
      <c r="A394" s="48" t="s">
        <v>245</v>
      </c>
      <c r="B394" s="13">
        <v>208</v>
      </c>
      <c r="C394" s="14" t="s">
        <v>275</v>
      </c>
      <c r="D394" s="14" t="s">
        <v>261</v>
      </c>
      <c r="E394" s="14" t="s">
        <v>765</v>
      </c>
      <c r="F394" s="14"/>
      <c r="G394" s="62">
        <f>G395</f>
        <v>1446.8</v>
      </c>
      <c r="H394" s="62">
        <f>H395</f>
        <v>0</v>
      </c>
      <c r="I394" s="62">
        <f>I395</f>
        <v>0</v>
      </c>
      <c r="J394" s="3"/>
      <c r="K394" s="3"/>
      <c r="L394" s="3"/>
    </row>
    <row r="395" spans="1:12" ht="37.5">
      <c r="A395" s="48" t="s">
        <v>317</v>
      </c>
      <c r="B395" s="13">
        <v>208</v>
      </c>
      <c r="C395" s="14" t="s">
        <v>275</v>
      </c>
      <c r="D395" s="14" t="s">
        <v>261</v>
      </c>
      <c r="E395" s="14" t="s">
        <v>765</v>
      </c>
      <c r="F395" s="14" t="s">
        <v>318</v>
      </c>
      <c r="G395" s="62">
        <v>1446.8</v>
      </c>
      <c r="H395" s="62">
        <v>0</v>
      </c>
      <c r="I395" s="62">
        <v>0</v>
      </c>
      <c r="J395" s="3"/>
      <c r="K395" s="3"/>
      <c r="L395" s="3"/>
    </row>
    <row r="396" spans="1:12" ht="37.5">
      <c r="A396" s="48" t="s">
        <v>777</v>
      </c>
      <c r="B396" s="13">
        <v>208</v>
      </c>
      <c r="C396" s="14" t="s">
        <v>275</v>
      </c>
      <c r="D396" s="14" t="s">
        <v>261</v>
      </c>
      <c r="E396" s="14" t="s">
        <v>766</v>
      </c>
      <c r="F396" s="14"/>
      <c r="G396" s="62">
        <f>G397</f>
        <v>779</v>
      </c>
      <c r="H396" s="62">
        <f>H397</f>
        <v>0</v>
      </c>
      <c r="I396" s="62">
        <f>I397</f>
        <v>0</v>
      </c>
      <c r="J396" s="3"/>
      <c r="K396" s="3"/>
      <c r="L396" s="3"/>
    </row>
    <row r="397" spans="1:12" ht="37.5">
      <c r="A397" s="48" t="s">
        <v>317</v>
      </c>
      <c r="B397" s="13">
        <v>208</v>
      </c>
      <c r="C397" s="14" t="s">
        <v>275</v>
      </c>
      <c r="D397" s="14" t="s">
        <v>261</v>
      </c>
      <c r="E397" s="14" t="s">
        <v>766</v>
      </c>
      <c r="F397" s="14" t="s">
        <v>318</v>
      </c>
      <c r="G397" s="62">
        <v>779</v>
      </c>
      <c r="H397" s="62">
        <v>0</v>
      </c>
      <c r="I397" s="62">
        <v>0</v>
      </c>
      <c r="J397" s="3"/>
      <c r="K397" s="3"/>
      <c r="L397" s="3"/>
    </row>
    <row r="398" spans="1:12" ht="18.75">
      <c r="A398" s="48" t="s">
        <v>778</v>
      </c>
      <c r="B398" s="13">
        <v>208</v>
      </c>
      <c r="C398" s="14" t="s">
        <v>275</v>
      </c>
      <c r="D398" s="14" t="s">
        <v>261</v>
      </c>
      <c r="E398" s="14" t="s">
        <v>767</v>
      </c>
      <c r="F398" s="14"/>
      <c r="G398" s="62">
        <f>G399</f>
        <v>564</v>
      </c>
      <c r="H398" s="62">
        <f>H399</f>
        <v>0</v>
      </c>
      <c r="I398" s="62">
        <f>I399</f>
        <v>0</v>
      </c>
      <c r="J398" s="3"/>
      <c r="K398" s="3"/>
      <c r="L398" s="3"/>
    </row>
    <row r="399" spans="1:12" ht="37.5">
      <c r="A399" s="48" t="s">
        <v>317</v>
      </c>
      <c r="B399" s="13">
        <v>208</v>
      </c>
      <c r="C399" s="14" t="s">
        <v>275</v>
      </c>
      <c r="D399" s="14" t="s">
        <v>261</v>
      </c>
      <c r="E399" s="14" t="s">
        <v>767</v>
      </c>
      <c r="F399" s="14" t="s">
        <v>318</v>
      </c>
      <c r="G399" s="62">
        <v>564</v>
      </c>
      <c r="H399" s="62">
        <v>0</v>
      </c>
      <c r="I399" s="62">
        <v>0</v>
      </c>
      <c r="J399" s="3"/>
      <c r="K399" s="3"/>
      <c r="L399" s="3"/>
    </row>
    <row r="400" spans="1:12" ht="56.25">
      <c r="A400" s="48" t="s">
        <v>779</v>
      </c>
      <c r="B400" s="13">
        <v>208</v>
      </c>
      <c r="C400" s="14" t="s">
        <v>275</v>
      </c>
      <c r="D400" s="14" t="s">
        <v>261</v>
      </c>
      <c r="E400" s="14" t="s">
        <v>768</v>
      </c>
      <c r="F400" s="14"/>
      <c r="G400" s="62">
        <f>G401</f>
        <v>677</v>
      </c>
      <c r="H400" s="62">
        <f>H401</f>
        <v>0</v>
      </c>
      <c r="I400" s="62">
        <f>I401</f>
        <v>0</v>
      </c>
      <c r="J400" s="3"/>
      <c r="K400" s="3"/>
      <c r="L400" s="3"/>
    </row>
    <row r="401" spans="1:12" ht="37.5">
      <c r="A401" s="48" t="s">
        <v>317</v>
      </c>
      <c r="B401" s="13">
        <v>208</v>
      </c>
      <c r="C401" s="14" t="s">
        <v>275</v>
      </c>
      <c r="D401" s="14" t="s">
        <v>261</v>
      </c>
      <c r="E401" s="14" t="s">
        <v>768</v>
      </c>
      <c r="F401" s="14" t="s">
        <v>318</v>
      </c>
      <c r="G401" s="62">
        <v>677</v>
      </c>
      <c r="H401" s="62">
        <v>0</v>
      </c>
      <c r="I401" s="62">
        <v>0</v>
      </c>
      <c r="J401" s="3"/>
      <c r="K401" s="3"/>
      <c r="L401" s="3"/>
    </row>
    <row r="402" spans="1:12" ht="56.25">
      <c r="A402" s="20" t="s">
        <v>869</v>
      </c>
      <c r="B402" s="13">
        <v>208</v>
      </c>
      <c r="C402" s="14" t="s">
        <v>275</v>
      </c>
      <c r="D402" s="14" t="s">
        <v>261</v>
      </c>
      <c r="E402" s="14" t="s">
        <v>872</v>
      </c>
      <c r="F402" s="14"/>
      <c r="G402" s="62">
        <f>G403</f>
        <v>50</v>
      </c>
      <c r="H402" s="62">
        <f>H403</f>
        <v>0</v>
      </c>
      <c r="I402" s="62">
        <f>I403</f>
        <v>0</v>
      </c>
      <c r="J402" s="3"/>
      <c r="K402" s="3"/>
      <c r="L402" s="3"/>
    </row>
    <row r="403" spans="1:12" ht="37.5">
      <c r="A403" s="20" t="s">
        <v>317</v>
      </c>
      <c r="B403" s="13">
        <v>208</v>
      </c>
      <c r="C403" s="14" t="s">
        <v>275</v>
      </c>
      <c r="D403" s="14" t="s">
        <v>261</v>
      </c>
      <c r="E403" s="14" t="s">
        <v>872</v>
      </c>
      <c r="F403" s="14" t="s">
        <v>318</v>
      </c>
      <c r="G403" s="62">
        <v>50</v>
      </c>
      <c r="H403" s="62">
        <v>0</v>
      </c>
      <c r="I403" s="62">
        <v>0</v>
      </c>
      <c r="J403" s="3"/>
      <c r="K403" s="3"/>
      <c r="L403" s="3"/>
    </row>
    <row r="404" spans="1:12" ht="56.25">
      <c r="A404" s="20" t="s">
        <v>870</v>
      </c>
      <c r="B404" s="13">
        <v>208</v>
      </c>
      <c r="C404" s="14" t="s">
        <v>275</v>
      </c>
      <c r="D404" s="14" t="s">
        <v>261</v>
      </c>
      <c r="E404" s="14" t="s">
        <v>873</v>
      </c>
      <c r="F404" s="14"/>
      <c r="G404" s="62">
        <f>G405</f>
        <v>1</v>
      </c>
      <c r="H404" s="62">
        <f>H405</f>
        <v>0</v>
      </c>
      <c r="I404" s="62">
        <f>I405</f>
        <v>0</v>
      </c>
      <c r="J404" s="3"/>
      <c r="K404" s="3"/>
      <c r="L404" s="3"/>
    </row>
    <row r="405" spans="1:12" ht="37.5">
      <c r="A405" s="20" t="s">
        <v>317</v>
      </c>
      <c r="B405" s="13">
        <v>208</v>
      </c>
      <c r="C405" s="14" t="s">
        <v>275</v>
      </c>
      <c r="D405" s="14" t="s">
        <v>261</v>
      </c>
      <c r="E405" s="14" t="s">
        <v>873</v>
      </c>
      <c r="F405" s="14" t="s">
        <v>318</v>
      </c>
      <c r="G405" s="62">
        <v>1</v>
      </c>
      <c r="H405" s="62">
        <v>0</v>
      </c>
      <c r="I405" s="62">
        <v>0</v>
      </c>
      <c r="J405" s="3"/>
      <c r="K405" s="3"/>
      <c r="L405" s="3"/>
    </row>
    <row r="406" spans="1:12" ht="75">
      <c r="A406" s="20" t="s">
        <v>871</v>
      </c>
      <c r="B406" s="13">
        <v>208</v>
      </c>
      <c r="C406" s="14" t="s">
        <v>275</v>
      </c>
      <c r="D406" s="14" t="s">
        <v>261</v>
      </c>
      <c r="E406" s="14" t="s">
        <v>874</v>
      </c>
      <c r="F406" s="14"/>
      <c r="G406" s="62">
        <f>G407</f>
        <v>1</v>
      </c>
      <c r="H406" s="62">
        <f>H407</f>
        <v>0</v>
      </c>
      <c r="I406" s="62">
        <f>I407</f>
        <v>0</v>
      </c>
      <c r="J406" s="3"/>
      <c r="K406" s="3"/>
      <c r="L406" s="3"/>
    </row>
    <row r="407" spans="1:12" ht="37.5">
      <c r="A407" s="20" t="s">
        <v>317</v>
      </c>
      <c r="B407" s="13">
        <v>208</v>
      </c>
      <c r="C407" s="14" t="s">
        <v>275</v>
      </c>
      <c r="D407" s="14" t="s">
        <v>261</v>
      </c>
      <c r="E407" s="14" t="s">
        <v>874</v>
      </c>
      <c r="F407" s="14" t="s">
        <v>318</v>
      </c>
      <c r="G407" s="62">
        <v>1</v>
      </c>
      <c r="H407" s="62">
        <v>0</v>
      </c>
      <c r="I407" s="62">
        <v>0</v>
      </c>
      <c r="J407" s="3"/>
      <c r="K407" s="3"/>
      <c r="L407" s="3"/>
    </row>
    <row r="408" spans="1:12" ht="37.5">
      <c r="A408" s="48" t="s">
        <v>244</v>
      </c>
      <c r="B408" s="13">
        <v>208</v>
      </c>
      <c r="C408" s="14" t="s">
        <v>275</v>
      </c>
      <c r="D408" s="14" t="s">
        <v>261</v>
      </c>
      <c r="E408" s="14" t="s">
        <v>480</v>
      </c>
      <c r="F408" s="14"/>
      <c r="G408" s="62">
        <f aca="true" t="shared" si="41" ref="G408:I410">G409</f>
        <v>1104.5</v>
      </c>
      <c r="H408" s="62">
        <f t="shared" si="41"/>
        <v>0</v>
      </c>
      <c r="I408" s="62">
        <f t="shared" si="41"/>
        <v>0</v>
      </c>
      <c r="J408" s="3"/>
      <c r="K408" s="3"/>
      <c r="L408" s="3"/>
    </row>
    <row r="409" spans="1:12" ht="37.5">
      <c r="A409" s="48" t="s">
        <v>335</v>
      </c>
      <c r="B409" s="13">
        <v>208</v>
      </c>
      <c r="C409" s="14" t="s">
        <v>275</v>
      </c>
      <c r="D409" s="14" t="s">
        <v>261</v>
      </c>
      <c r="E409" s="14" t="s">
        <v>481</v>
      </c>
      <c r="F409" s="14"/>
      <c r="G409" s="62">
        <f t="shared" si="41"/>
        <v>1104.5</v>
      </c>
      <c r="H409" s="62">
        <f t="shared" si="41"/>
        <v>0</v>
      </c>
      <c r="I409" s="62">
        <f t="shared" si="41"/>
        <v>0</v>
      </c>
      <c r="J409" s="3"/>
      <c r="K409" s="3"/>
      <c r="L409" s="3"/>
    </row>
    <row r="410" spans="1:12" ht="37.5">
      <c r="A410" s="48" t="s">
        <v>245</v>
      </c>
      <c r="B410" s="13">
        <v>208</v>
      </c>
      <c r="C410" s="14" t="s">
        <v>275</v>
      </c>
      <c r="D410" s="14" t="s">
        <v>261</v>
      </c>
      <c r="E410" s="14" t="s">
        <v>776</v>
      </c>
      <c r="F410" s="14"/>
      <c r="G410" s="62">
        <f t="shared" si="41"/>
        <v>1104.5</v>
      </c>
      <c r="H410" s="62">
        <f t="shared" si="41"/>
        <v>0</v>
      </c>
      <c r="I410" s="62">
        <f t="shared" si="41"/>
        <v>0</v>
      </c>
      <c r="J410" s="3"/>
      <c r="K410" s="3"/>
      <c r="L410" s="3"/>
    </row>
    <row r="411" spans="1:12" ht="37.5">
      <c r="A411" s="48" t="s">
        <v>317</v>
      </c>
      <c r="B411" s="13">
        <v>208</v>
      </c>
      <c r="C411" s="14" t="s">
        <v>275</v>
      </c>
      <c r="D411" s="14" t="s">
        <v>261</v>
      </c>
      <c r="E411" s="14" t="s">
        <v>776</v>
      </c>
      <c r="F411" s="14" t="s">
        <v>318</v>
      </c>
      <c r="G411" s="62">
        <v>1104.5</v>
      </c>
      <c r="H411" s="62">
        <v>0</v>
      </c>
      <c r="I411" s="62">
        <v>0</v>
      </c>
      <c r="J411" s="3"/>
      <c r="K411" s="3"/>
      <c r="L411" s="3"/>
    </row>
    <row r="412" spans="1:12" ht="37.5">
      <c r="A412" s="48" t="s">
        <v>782</v>
      </c>
      <c r="B412" s="13">
        <v>208</v>
      </c>
      <c r="C412" s="14" t="s">
        <v>275</v>
      </c>
      <c r="D412" s="14" t="s">
        <v>261</v>
      </c>
      <c r="E412" s="14" t="s">
        <v>501</v>
      </c>
      <c r="F412" s="14"/>
      <c r="G412" s="62">
        <f aca="true" t="shared" si="42" ref="G412:I414">G413</f>
        <v>138.2</v>
      </c>
      <c r="H412" s="62">
        <f t="shared" si="42"/>
        <v>0</v>
      </c>
      <c r="I412" s="62">
        <f t="shared" si="42"/>
        <v>0</v>
      </c>
      <c r="J412" s="3"/>
      <c r="K412" s="3"/>
      <c r="L412" s="3"/>
    </row>
    <row r="413" spans="1:12" ht="37.5">
      <c r="A413" s="48" t="s">
        <v>335</v>
      </c>
      <c r="B413" s="13">
        <v>208</v>
      </c>
      <c r="C413" s="14" t="s">
        <v>275</v>
      </c>
      <c r="D413" s="14" t="s">
        <v>261</v>
      </c>
      <c r="E413" s="14" t="s">
        <v>780</v>
      </c>
      <c r="F413" s="14"/>
      <c r="G413" s="62">
        <f t="shared" si="42"/>
        <v>138.2</v>
      </c>
      <c r="H413" s="62">
        <f t="shared" si="42"/>
        <v>0</v>
      </c>
      <c r="I413" s="62">
        <f t="shared" si="42"/>
        <v>0</v>
      </c>
      <c r="J413" s="3"/>
      <c r="K413" s="3"/>
      <c r="L413" s="3"/>
    </row>
    <row r="414" spans="1:12" ht="37.5">
      <c r="A414" s="48" t="s">
        <v>245</v>
      </c>
      <c r="B414" s="13">
        <v>208</v>
      </c>
      <c r="C414" s="14" t="s">
        <v>275</v>
      </c>
      <c r="D414" s="14" t="s">
        <v>261</v>
      </c>
      <c r="E414" s="14" t="s">
        <v>781</v>
      </c>
      <c r="F414" s="14"/>
      <c r="G414" s="62">
        <f t="shared" si="42"/>
        <v>138.2</v>
      </c>
      <c r="H414" s="62">
        <f t="shared" si="42"/>
        <v>0</v>
      </c>
      <c r="I414" s="62">
        <f t="shared" si="42"/>
        <v>0</v>
      </c>
      <c r="J414" s="3"/>
      <c r="K414" s="3"/>
      <c r="L414" s="3"/>
    </row>
    <row r="415" spans="1:12" ht="37.5">
      <c r="A415" s="48" t="s">
        <v>317</v>
      </c>
      <c r="B415" s="13">
        <v>208</v>
      </c>
      <c r="C415" s="14" t="s">
        <v>275</v>
      </c>
      <c r="D415" s="14" t="s">
        <v>261</v>
      </c>
      <c r="E415" s="14" t="s">
        <v>781</v>
      </c>
      <c r="F415" s="14" t="s">
        <v>318</v>
      </c>
      <c r="G415" s="62">
        <v>138.2</v>
      </c>
      <c r="H415" s="62">
        <v>0</v>
      </c>
      <c r="I415" s="62">
        <v>0</v>
      </c>
      <c r="J415" s="3"/>
      <c r="K415" s="3"/>
      <c r="L415" s="3"/>
    </row>
    <row r="416" spans="1:12" ht="56.25">
      <c r="A416" s="20" t="s">
        <v>150</v>
      </c>
      <c r="B416" s="13">
        <v>208</v>
      </c>
      <c r="C416" s="14" t="s">
        <v>275</v>
      </c>
      <c r="D416" s="14" t="s">
        <v>261</v>
      </c>
      <c r="E416" s="14" t="s">
        <v>466</v>
      </c>
      <c r="F416" s="14"/>
      <c r="G416" s="62">
        <f aca="true" t="shared" si="43" ref="G416:I418">G417</f>
        <v>2787.2</v>
      </c>
      <c r="H416" s="62">
        <f t="shared" si="43"/>
        <v>2787.2</v>
      </c>
      <c r="I416" s="62">
        <f t="shared" si="43"/>
        <v>2787.2</v>
      </c>
      <c r="J416" s="3"/>
      <c r="K416" s="3"/>
      <c r="L416" s="3"/>
    </row>
    <row r="417" spans="1:12" ht="37.5">
      <c r="A417" s="48" t="s">
        <v>335</v>
      </c>
      <c r="B417" s="13">
        <v>208</v>
      </c>
      <c r="C417" s="14" t="s">
        <v>275</v>
      </c>
      <c r="D417" s="14" t="s">
        <v>261</v>
      </c>
      <c r="E417" s="14" t="s">
        <v>467</v>
      </c>
      <c r="F417" s="14"/>
      <c r="G417" s="62">
        <f t="shared" si="43"/>
        <v>2787.2</v>
      </c>
      <c r="H417" s="62">
        <f t="shared" si="43"/>
        <v>2787.2</v>
      </c>
      <c r="I417" s="62">
        <f t="shared" si="43"/>
        <v>2787.2</v>
      </c>
      <c r="J417" s="3"/>
      <c r="K417" s="3"/>
      <c r="L417" s="3"/>
    </row>
    <row r="418" spans="1:12" ht="37.5">
      <c r="A418" s="63" t="s">
        <v>245</v>
      </c>
      <c r="B418" s="13">
        <v>208</v>
      </c>
      <c r="C418" s="14" t="s">
        <v>275</v>
      </c>
      <c r="D418" s="14" t="s">
        <v>261</v>
      </c>
      <c r="E418" s="14" t="s">
        <v>468</v>
      </c>
      <c r="F418" s="14"/>
      <c r="G418" s="62">
        <f t="shared" si="43"/>
        <v>2787.2</v>
      </c>
      <c r="H418" s="62">
        <f t="shared" si="43"/>
        <v>2787.2</v>
      </c>
      <c r="I418" s="62">
        <f t="shared" si="43"/>
        <v>2787.2</v>
      </c>
      <c r="J418" s="3"/>
      <c r="K418" s="3"/>
      <c r="L418" s="3"/>
    </row>
    <row r="419" spans="1:12" ht="37.5">
      <c r="A419" s="48" t="s">
        <v>317</v>
      </c>
      <c r="B419" s="13">
        <v>208</v>
      </c>
      <c r="C419" s="14" t="s">
        <v>275</v>
      </c>
      <c r="D419" s="14" t="s">
        <v>261</v>
      </c>
      <c r="E419" s="14" t="s">
        <v>468</v>
      </c>
      <c r="F419" s="14" t="s">
        <v>318</v>
      </c>
      <c r="G419" s="62">
        <v>2787.2</v>
      </c>
      <c r="H419" s="62">
        <v>2787.2</v>
      </c>
      <c r="I419" s="62">
        <v>2787.2</v>
      </c>
      <c r="J419" s="3"/>
      <c r="K419" s="3"/>
      <c r="L419" s="3"/>
    </row>
    <row r="420" spans="1:12" ht="37.5">
      <c r="A420" s="48" t="s">
        <v>123</v>
      </c>
      <c r="B420" s="13">
        <v>208</v>
      </c>
      <c r="C420" s="14" t="s">
        <v>275</v>
      </c>
      <c r="D420" s="14" t="s">
        <v>261</v>
      </c>
      <c r="E420" s="14" t="s">
        <v>124</v>
      </c>
      <c r="F420" s="14"/>
      <c r="G420" s="61">
        <f aca="true" t="shared" si="44" ref="G420:I422">G421</f>
        <v>431.5</v>
      </c>
      <c r="H420" s="61">
        <f t="shared" si="44"/>
        <v>431.5</v>
      </c>
      <c r="I420" s="61">
        <f t="shared" si="44"/>
        <v>431.5</v>
      </c>
      <c r="J420" s="3"/>
      <c r="K420" s="3"/>
      <c r="L420" s="3"/>
    </row>
    <row r="421" spans="1:12" ht="37.5">
      <c r="A421" s="48" t="s">
        <v>335</v>
      </c>
      <c r="B421" s="13">
        <v>208</v>
      </c>
      <c r="C421" s="14" t="s">
        <v>275</v>
      </c>
      <c r="D421" s="14" t="s">
        <v>261</v>
      </c>
      <c r="E421" s="14" t="s">
        <v>125</v>
      </c>
      <c r="F421" s="14"/>
      <c r="G421" s="61">
        <f t="shared" si="44"/>
        <v>431.5</v>
      </c>
      <c r="H421" s="61">
        <f t="shared" si="44"/>
        <v>431.5</v>
      </c>
      <c r="I421" s="61">
        <f t="shared" si="44"/>
        <v>431.5</v>
      </c>
      <c r="J421" s="3"/>
      <c r="K421" s="3"/>
      <c r="L421" s="3"/>
    </row>
    <row r="422" spans="1:12" ht="37.5">
      <c r="A422" s="64" t="s">
        <v>900</v>
      </c>
      <c r="B422" s="13">
        <v>208</v>
      </c>
      <c r="C422" s="14" t="s">
        <v>275</v>
      </c>
      <c r="D422" s="14" t="s">
        <v>261</v>
      </c>
      <c r="E422" s="14" t="s">
        <v>899</v>
      </c>
      <c r="F422" s="14"/>
      <c r="G422" s="61">
        <f t="shared" si="44"/>
        <v>431.5</v>
      </c>
      <c r="H422" s="61">
        <f t="shared" si="44"/>
        <v>431.5</v>
      </c>
      <c r="I422" s="61">
        <f t="shared" si="44"/>
        <v>431.5</v>
      </c>
      <c r="J422" s="3"/>
      <c r="K422" s="3"/>
      <c r="L422" s="3"/>
    </row>
    <row r="423" spans="1:12" ht="37.5">
      <c r="A423" s="20" t="s">
        <v>317</v>
      </c>
      <c r="B423" s="13">
        <v>208</v>
      </c>
      <c r="C423" s="14" t="s">
        <v>275</v>
      </c>
      <c r="D423" s="14" t="s">
        <v>261</v>
      </c>
      <c r="E423" s="14" t="s">
        <v>899</v>
      </c>
      <c r="F423" s="14" t="s">
        <v>318</v>
      </c>
      <c r="G423" s="61">
        <v>431.5</v>
      </c>
      <c r="H423" s="61">
        <v>431.5</v>
      </c>
      <c r="I423" s="61">
        <v>431.5</v>
      </c>
      <c r="J423" s="3"/>
      <c r="K423" s="3"/>
      <c r="L423" s="3"/>
    </row>
    <row r="424" spans="1:12" ht="37.5">
      <c r="A424" s="65" t="s">
        <v>365</v>
      </c>
      <c r="B424" s="66">
        <v>208</v>
      </c>
      <c r="C424" s="67" t="s">
        <v>275</v>
      </c>
      <c r="D424" s="67" t="s">
        <v>261</v>
      </c>
      <c r="E424" s="67" t="s">
        <v>469</v>
      </c>
      <c r="F424" s="67"/>
      <c r="G424" s="68">
        <f>G429+G425</f>
        <v>1071159</v>
      </c>
      <c r="H424" s="68">
        <f>H429+H425</f>
        <v>1056388.2000000002</v>
      </c>
      <c r="I424" s="68">
        <f>I429+I425</f>
        <v>1056388.2000000002</v>
      </c>
      <c r="J424" s="3"/>
      <c r="K424" s="3"/>
      <c r="L424" s="3"/>
    </row>
    <row r="425" spans="1:12" ht="37.5">
      <c r="A425" s="20" t="s">
        <v>237</v>
      </c>
      <c r="B425" s="13">
        <v>208</v>
      </c>
      <c r="C425" s="14" t="s">
        <v>275</v>
      </c>
      <c r="D425" s="14" t="s">
        <v>261</v>
      </c>
      <c r="E425" s="14" t="s">
        <v>470</v>
      </c>
      <c r="F425" s="14"/>
      <c r="G425" s="61">
        <f>G426</f>
        <v>1984.5</v>
      </c>
      <c r="H425" s="61">
        <f>H426</f>
        <v>1984.5</v>
      </c>
      <c r="I425" s="61">
        <f>I426</f>
        <v>1984.5</v>
      </c>
      <c r="J425" s="3"/>
      <c r="K425" s="3"/>
      <c r="L425" s="3"/>
    </row>
    <row r="426" spans="1:12" ht="37.5">
      <c r="A426" s="20" t="s">
        <v>335</v>
      </c>
      <c r="B426" s="13">
        <v>208</v>
      </c>
      <c r="C426" s="14" t="s">
        <v>275</v>
      </c>
      <c r="D426" s="14" t="s">
        <v>261</v>
      </c>
      <c r="E426" s="14" t="s">
        <v>439</v>
      </c>
      <c r="F426" s="14"/>
      <c r="G426" s="61">
        <f aca="true" t="shared" si="45" ref="G426:I427">G427</f>
        <v>1984.5</v>
      </c>
      <c r="H426" s="61">
        <f t="shared" si="45"/>
        <v>1984.5</v>
      </c>
      <c r="I426" s="61">
        <f t="shared" si="45"/>
        <v>1984.5</v>
      </c>
      <c r="J426" s="3"/>
      <c r="K426" s="3"/>
      <c r="L426" s="3"/>
    </row>
    <row r="427" spans="1:12" ht="37.5">
      <c r="A427" s="69" t="s">
        <v>216</v>
      </c>
      <c r="B427" s="13">
        <v>208</v>
      </c>
      <c r="C427" s="14" t="s">
        <v>275</v>
      </c>
      <c r="D427" s="14" t="s">
        <v>261</v>
      </c>
      <c r="E427" s="14" t="s">
        <v>472</v>
      </c>
      <c r="F427" s="14"/>
      <c r="G427" s="61">
        <f t="shared" si="45"/>
        <v>1984.5</v>
      </c>
      <c r="H427" s="61">
        <f t="shared" si="45"/>
        <v>1984.5</v>
      </c>
      <c r="I427" s="61">
        <f t="shared" si="45"/>
        <v>1984.5</v>
      </c>
      <c r="J427" s="3"/>
      <c r="K427" s="3"/>
      <c r="L427" s="3"/>
    </row>
    <row r="428" spans="1:12" ht="37.5">
      <c r="A428" s="20" t="s">
        <v>317</v>
      </c>
      <c r="B428" s="13">
        <v>208</v>
      </c>
      <c r="C428" s="14" t="s">
        <v>275</v>
      </c>
      <c r="D428" s="14" t="s">
        <v>261</v>
      </c>
      <c r="E428" s="14" t="s">
        <v>472</v>
      </c>
      <c r="F428" s="14" t="s">
        <v>318</v>
      </c>
      <c r="G428" s="61">
        <v>1984.5</v>
      </c>
      <c r="H428" s="61">
        <v>1984.5</v>
      </c>
      <c r="I428" s="61">
        <v>1984.5</v>
      </c>
      <c r="J428" s="3"/>
      <c r="K428" s="3"/>
      <c r="L428" s="3"/>
    </row>
    <row r="429" spans="1:12" ht="37.5">
      <c r="A429" s="20" t="s">
        <v>366</v>
      </c>
      <c r="B429" s="13">
        <v>208</v>
      </c>
      <c r="C429" s="14" t="s">
        <v>275</v>
      </c>
      <c r="D429" s="14" t="s">
        <v>261</v>
      </c>
      <c r="E429" s="14" t="s">
        <v>473</v>
      </c>
      <c r="F429" s="14"/>
      <c r="G429" s="61">
        <f>G430</f>
        <v>1069174.5</v>
      </c>
      <c r="H429" s="61">
        <f>H430</f>
        <v>1054403.7000000002</v>
      </c>
      <c r="I429" s="61">
        <f>I430</f>
        <v>1054403.7000000002</v>
      </c>
      <c r="J429" s="3"/>
      <c r="K429" s="3"/>
      <c r="L429" s="3"/>
    </row>
    <row r="430" spans="1:12" ht="37.5">
      <c r="A430" s="20" t="s">
        <v>336</v>
      </c>
      <c r="B430" s="13">
        <v>208</v>
      </c>
      <c r="C430" s="14" t="s">
        <v>275</v>
      </c>
      <c r="D430" s="14" t="s">
        <v>261</v>
      </c>
      <c r="E430" s="14" t="s">
        <v>474</v>
      </c>
      <c r="F430" s="14"/>
      <c r="G430" s="61">
        <f>G431+G433</f>
        <v>1069174.5</v>
      </c>
      <c r="H430" s="61">
        <f>H431+H433</f>
        <v>1054403.7000000002</v>
      </c>
      <c r="I430" s="61">
        <f>I431+I433</f>
        <v>1054403.7000000002</v>
      </c>
      <c r="J430" s="3"/>
      <c r="K430" s="3"/>
      <c r="L430" s="3"/>
    </row>
    <row r="431" spans="1:12" ht="75">
      <c r="A431" s="20" t="s">
        <v>146</v>
      </c>
      <c r="B431" s="13">
        <v>208</v>
      </c>
      <c r="C431" s="14" t="s">
        <v>275</v>
      </c>
      <c r="D431" s="14" t="s">
        <v>261</v>
      </c>
      <c r="E431" s="14" t="s">
        <v>475</v>
      </c>
      <c r="F431" s="14"/>
      <c r="G431" s="61">
        <f>G432</f>
        <v>678807.8</v>
      </c>
      <c r="H431" s="61">
        <f>H432</f>
        <v>678807.8</v>
      </c>
      <c r="I431" s="61">
        <f>I432</f>
        <v>678807.8</v>
      </c>
      <c r="J431" s="3"/>
      <c r="K431" s="3"/>
      <c r="L431" s="3"/>
    </row>
    <row r="432" spans="1:12" ht="37.5">
      <c r="A432" s="20" t="s">
        <v>317</v>
      </c>
      <c r="B432" s="13">
        <v>208</v>
      </c>
      <c r="C432" s="14" t="s">
        <v>275</v>
      </c>
      <c r="D432" s="14" t="s">
        <v>261</v>
      </c>
      <c r="E432" s="14" t="s">
        <v>475</v>
      </c>
      <c r="F432" s="14">
        <v>600</v>
      </c>
      <c r="G432" s="59">
        <v>678807.8</v>
      </c>
      <c r="H432" s="59">
        <v>678807.8</v>
      </c>
      <c r="I432" s="59">
        <v>678807.8</v>
      </c>
      <c r="J432" s="3"/>
      <c r="K432" s="3"/>
      <c r="L432" s="3"/>
    </row>
    <row r="433" spans="1:12" ht="56.25">
      <c r="A433" s="20" t="s">
        <v>147</v>
      </c>
      <c r="B433" s="13">
        <v>208</v>
      </c>
      <c r="C433" s="14" t="s">
        <v>275</v>
      </c>
      <c r="D433" s="14" t="s">
        <v>261</v>
      </c>
      <c r="E433" s="14" t="s">
        <v>476</v>
      </c>
      <c r="F433" s="14"/>
      <c r="G433" s="61">
        <f>G434</f>
        <v>390366.7</v>
      </c>
      <c r="H433" s="61">
        <f>H434</f>
        <v>375595.9</v>
      </c>
      <c r="I433" s="61">
        <f>I434</f>
        <v>375595.9</v>
      </c>
      <c r="J433" s="3"/>
      <c r="K433" s="3"/>
      <c r="L433" s="3"/>
    </row>
    <row r="434" spans="1:12" ht="37.5">
      <c r="A434" s="20" t="s">
        <v>317</v>
      </c>
      <c r="B434" s="13">
        <v>208</v>
      </c>
      <c r="C434" s="14" t="s">
        <v>275</v>
      </c>
      <c r="D434" s="14" t="s">
        <v>261</v>
      </c>
      <c r="E434" s="14" t="s">
        <v>476</v>
      </c>
      <c r="F434" s="14">
        <v>600</v>
      </c>
      <c r="G434" s="59">
        <v>390366.7</v>
      </c>
      <c r="H434" s="59">
        <v>375595.9</v>
      </c>
      <c r="I434" s="59">
        <v>375595.9</v>
      </c>
      <c r="J434" s="3"/>
      <c r="K434" s="3"/>
      <c r="L434" s="3"/>
    </row>
    <row r="435" spans="1:12" ht="56.25">
      <c r="A435" s="20" t="s">
        <v>115</v>
      </c>
      <c r="B435" s="13">
        <v>208</v>
      </c>
      <c r="C435" s="14" t="s">
        <v>275</v>
      </c>
      <c r="D435" s="14" t="s">
        <v>261</v>
      </c>
      <c r="E435" s="14" t="s">
        <v>437</v>
      </c>
      <c r="F435" s="14"/>
      <c r="G435" s="59">
        <f aca="true" t="shared" si="46" ref="G435:I436">G436</f>
        <v>918.5</v>
      </c>
      <c r="H435" s="59">
        <f t="shared" si="46"/>
        <v>0</v>
      </c>
      <c r="I435" s="59">
        <f t="shared" si="46"/>
        <v>0</v>
      </c>
      <c r="J435" s="3"/>
      <c r="K435" s="3"/>
      <c r="L435" s="3"/>
    </row>
    <row r="436" spans="1:12" ht="37.5">
      <c r="A436" s="70" t="s">
        <v>335</v>
      </c>
      <c r="B436" s="13">
        <v>208</v>
      </c>
      <c r="C436" s="14" t="s">
        <v>275</v>
      </c>
      <c r="D436" s="14" t="s">
        <v>261</v>
      </c>
      <c r="E436" s="14" t="s">
        <v>753</v>
      </c>
      <c r="F436" s="14"/>
      <c r="G436" s="59">
        <f t="shared" si="46"/>
        <v>918.5</v>
      </c>
      <c r="H436" s="59">
        <f t="shared" si="46"/>
        <v>0</v>
      </c>
      <c r="I436" s="59">
        <f t="shared" si="46"/>
        <v>0</v>
      </c>
      <c r="J436" s="3"/>
      <c r="K436" s="3"/>
      <c r="L436" s="3"/>
    </row>
    <row r="437" spans="1:12" ht="37.5">
      <c r="A437" s="20" t="s">
        <v>317</v>
      </c>
      <c r="B437" s="13">
        <v>208</v>
      </c>
      <c r="C437" s="14" t="s">
        <v>275</v>
      </c>
      <c r="D437" s="14" t="s">
        <v>261</v>
      </c>
      <c r="E437" s="14" t="s">
        <v>753</v>
      </c>
      <c r="F437" s="14" t="s">
        <v>318</v>
      </c>
      <c r="G437" s="59">
        <v>918.5</v>
      </c>
      <c r="H437" s="59">
        <v>0</v>
      </c>
      <c r="I437" s="59">
        <v>0</v>
      </c>
      <c r="J437" s="3"/>
      <c r="K437" s="3"/>
      <c r="L437" s="3"/>
    </row>
    <row r="438" spans="1:12" ht="18.75">
      <c r="A438" s="20" t="s">
        <v>342</v>
      </c>
      <c r="B438" s="13">
        <v>208</v>
      </c>
      <c r="C438" s="14" t="s">
        <v>275</v>
      </c>
      <c r="D438" s="14" t="s">
        <v>299</v>
      </c>
      <c r="E438" s="14"/>
      <c r="F438" s="14"/>
      <c r="G438" s="61">
        <f>G439+G514+G524+G527+G518</f>
        <v>1518329.8000000003</v>
      </c>
      <c r="H438" s="61">
        <f>H439+H514+H524+H527</f>
        <v>1370533.4000000001</v>
      </c>
      <c r="I438" s="61">
        <f>I439+I514+I524+I527</f>
        <v>1354809.2999999998</v>
      </c>
      <c r="J438" s="3"/>
      <c r="K438" s="3"/>
      <c r="L438" s="3"/>
    </row>
    <row r="439" spans="1:12" ht="37.5">
      <c r="A439" s="20" t="s">
        <v>148</v>
      </c>
      <c r="B439" s="13">
        <v>208</v>
      </c>
      <c r="C439" s="14" t="s">
        <v>275</v>
      </c>
      <c r="D439" s="14" t="s">
        <v>299</v>
      </c>
      <c r="E439" s="14" t="s">
        <v>433</v>
      </c>
      <c r="F439" s="14"/>
      <c r="G439" s="61">
        <f>G440+G447+G453+G463+G467+G488+G484+G506</f>
        <v>1422426.9000000001</v>
      </c>
      <c r="H439" s="61">
        <f>H440+H447+H453+H463+H467+H488+H484+H506</f>
        <v>1370533.4000000001</v>
      </c>
      <c r="I439" s="61">
        <f>I440+I447+I453+I463+I467+I488+I484+I506</f>
        <v>1354809.2999999998</v>
      </c>
      <c r="J439" s="3"/>
      <c r="K439" s="3"/>
      <c r="L439" s="3"/>
    </row>
    <row r="440" spans="1:12" ht="37.5">
      <c r="A440" s="20" t="s">
        <v>392</v>
      </c>
      <c r="B440" s="13">
        <v>208</v>
      </c>
      <c r="C440" s="14" t="s">
        <v>275</v>
      </c>
      <c r="D440" s="14" t="s">
        <v>299</v>
      </c>
      <c r="E440" s="14" t="s">
        <v>477</v>
      </c>
      <c r="F440" s="14"/>
      <c r="G440" s="61">
        <f>G444+G441</f>
        <v>798.1</v>
      </c>
      <c r="H440" s="61">
        <f>H444+H441</f>
        <v>781.7</v>
      </c>
      <c r="I440" s="61">
        <f>I444+I441</f>
        <v>781.7</v>
      </c>
      <c r="J440" s="3"/>
      <c r="K440" s="3"/>
      <c r="L440" s="3"/>
    </row>
    <row r="441" spans="1:12" ht="37.5">
      <c r="A441" s="20" t="s">
        <v>335</v>
      </c>
      <c r="B441" s="13">
        <v>208</v>
      </c>
      <c r="C441" s="14" t="s">
        <v>275</v>
      </c>
      <c r="D441" s="14" t="s">
        <v>299</v>
      </c>
      <c r="E441" s="14" t="s">
        <v>901</v>
      </c>
      <c r="F441" s="14"/>
      <c r="G441" s="61">
        <f aca="true" t="shared" si="47" ref="G441:I442">G442</f>
        <v>16.4</v>
      </c>
      <c r="H441" s="61">
        <f t="shared" si="47"/>
        <v>0</v>
      </c>
      <c r="I441" s="61">
        <f t="shared" si="47"/>
        <v>0</v>
      </c>
      <c r="J441" s="3"/>
      <c r="K441" s="3"/>
      <c r="L441" s="3"/>
    </row>
    <row r="442" spans="1:12" ht="37.5">
      <c r="A442" s="20" t="s">
        <v>238</v>
      </c>
      <c r="B442" s="13">
        <v>208</v>
      </c>
      <c r="C442" s="14" t="s">
        <v>275</v>
      </c>
      <c r="D442" s="14" t="s">
        <v>299</v>
      </c>
      <c r="E442" s="14" t="s">
        <v>902</v>
      </c>
      <c r="F442" s="14"/>
      <c r="G442" s="61">
        <f t="shared" si="47"/>
        <v>16.4</v>
      </c>
      <c r="H442" s="61">
        <f t="shared" si="47"/>
        <v>0</v>
      </c>
      <c r="I442" s="61">
        <f t="shared" si="47"/>
        <v>0</v>
      </c>
      <c r="J442" s="3"/>
      <c r="K442" s="3"/>
      <c r="L442" s="3"/>
    </row>
    <row r="443" spans="1:12" ht="37.5">
      <c r="A443" s="20" t="s">
        <v>317</v>
      </c>
      <c r="B443" s="13">
        <v>208</v>
      </c>
      <c r="C443" s="14" t="s">
        <v>275</v>
      </c>
      <c r="D443" s="14" t="s">
        <v>299</v>
      </c>
      <c r="E443" s="14" t="s">
        <v>902</v>
      </c>
      <c r="F443" s="14" t="s">
        <v>318</v>
      </c>
      <c r="G443" s="59">
        <v>16.4</v>
      </c>
      <c r="H443" s="59">
        <v>0</v>
      </c>
      <c r="I443" s="59">
        <v>0</v>
      </c>
      <c r="J443" s="3"/>
      <c r="K443" s="3"/>
      <c r="L443" s="3"/>
    </row>
    <row r="444" spans="1:12" ht="18.75">
      <c r="A444" s="20" t="s">
        <v>218</v>
      </c>
      <c r="B444" s="13">
        <v>208</v>
      </c>
      <c r="C444" s="14" t="s">
        <v>275</v>
      </c>
      <c r="D444" s="14" t="s">
        <v>299</v>
      </c>
      <c r="E444" s="14" t="s">
        <v>478</v>
      </c>
      <c r="F444" s="14"/>
      <c r="G444" s="59">
        <f aca="true" t="shared" si="48" ref="G444:I445">G445</f>
        <v>781.7</v>
      </c>
      <c r="H444" s="59">
        <f t="shared" si="48"/>
        <v>781.7</v>
      </c>
      <c r="I444" s="59">
        <f t="shared" si="48"/>
        <v>781.7</v>
      </c>
      <c r="J444" s="3"/>
      <c r="K444" s="3"/>
      <c r="L444" s="3"/>
    </row>
    <row r="445" spans="1:12" ht="56.25">
      <c r="A445" s="20" t="s">
        <v>247</v>
      </c>
      <c r="B445" s="13">
        <v>208</v>
      </c>
      <c r="C445" s="14" t="s">
        <v>275</v>
      </c>
      <c r="D445" s="14" t="s">
        <v>299</v>
      </c>
      <c r="E445" s="14" t="s">
        <v>479</v>
      </c>
      <c r="F445" s="14"/>
      <c r="G445" s="59">
        <f t="shared" si="48"/>
        <v>781.7</v>
      </c>
      <c r="H445" s="59">
        <f t="shared" si="48"/>
        <v>781.7</v>
      </c>
      <c r="I445" s="59">
        <f t="shared" si="48"/>
        <v>781.7</v>
      </c>
      <c r="J445" s="3"/>
      <c r="K445" s="3"/>
      <c r="L445" s="3"/>
    </row>
    <row r="446" spans="1:12" ht="37.5">
      <c r="A446" s="20" t="s">
        <v>317</v>
      </c>
      <c r="B446" s="13">
        <v>208</v>
      </c>
      <c r="C446" s="14" t="s">
        <v>275</v>
      </c>
      <c r="D446" s="14" t="s">
        <v>299</v>
      </c>
      <c r="E446" s="14" t="s">
        <v>479</v>
      </c>
      <c r="F446" s="14" t="s">
        <v>318</v>
      </c>
      <c r="G446" s="59">
        <v>781.7</v>
      </c>
      <c r="H446" s="59">
        <v>781.7</v>
      </c>
      <c r="I446" s="59">
        <v>781.7</v>
      </c>
      <c r="J446" s="3"/>
      <c r="K446" s="3"/>
      <c r="L446" s="3"/>
    </row>
    <row r="447" spans="1:12" ht="37.5">
      <c r="A447" s="20" t="s">
        <v>389</v>
      </c>
      <c r="B447" s="13">
        <v>208</v>
      </c>
      <c r="C447" s="14" t="s">
        <v>275</v>
      </c>
      <c r="D447" s="14" t="s">
        <v>299</v>
      </c>
      <c r="E447" s="14" t="s">
        <v>500</v>
      </c>
      <c r="F447" s="14"/>
      <c r="G447" s="59">
        <f aca="true" t="shared" si="49" ref="G447:I449">G448</f>
        <v>5694.3</v>
      </c>
      <c r="H447" s="59">
        <f t="shared" si="49"/>
        <v>0</v>
      </c>
      <c r="I447" s="59">
        <f t="shared" si="49"/>
        <v>0</v>
      </c>
      <c r="J447" s="3"/>
      <c r="K447" s="3"/>
      <c r="L447" s="3"/>
    </row>
    <row r="448" spans="1:12" ht="37.5">
      <c r="A448" s="47" t="s">
        <v>335</v>
      </c>
      <c r="B448" s="13">
        <v>208</v>
      </c>
      <c r="C448" s="14" t="s">
        <v>275</v>
      </c>
      <c r="D448" s="14" t="s">
        <v>299</v>
      </c>
      <c r="E448" s="14" t="s">
        <v>744</v>
      </c>
      <c r="F448" s="14"/>
      <c r="G448" s="59">
        <f>G449+G451</f>
        <v>5694.3</v>
      </c>
      <c r="H448" s="59">
        <f>H449+H451</f>
        <v>0</v>
      </c>
      <c r="I448" s="59">
        <f>I449+I451</f>
        <v>0</v>
      </c>
      <c r="J448" s="3"/>
      <c r="K448" s="3"/>
      <c r="L448" s="3"/>
    </row>
    <row r="449" spans="1:12" ht="37.5">
      <c r="A449" s="71" t="s">
        <v>238</v>
      </c>
      <c r="B449" s="13">
        <v>208</v>
      </c>
      <c r="C449" s="14" t="s">
        <v>149</v>
      </c>
      <c r="D449" s="14" t="s">
        <v>299</v>
      </c>
      <c r="E449" s="14" t="s">
        <v>743</v>
      </c>
      <c r="F449" s="14"/>
      <c r="G449" s="59">
        <f t="shared" si="49"/>
        <v>5678.6</v>
      </c>
      <c r="H449" s="59">
        <f t="shared" si="49"/>
        <v>0</v>
      </c>
      <c r="I449" s="72">
        <f t="shared" si="49"/>
        <v>0</v>
      </c>
      <c r="J449" s="3"/>
      <c r="K449" s="3"/>
      <c r="L449" s="3"/>
    </row>
    <row r="450" spans="1:12" ht="37.5">
      <c r="A450" s="20" t="s">
        <v>317</v>
      </c>
      <c r="B450" s="13">
        <v>208</v>
      </c>
      <c r="C450" s="14" t="s">
        <v>149</v>
      </c>
      <c r="D450" s="14" t="s">
        <v>299</v>
      </c>
      <c r="E450" s="14" t="s">
        <v>743</v>
      </c>
      <c r="F450" s="14" t="s">
        <v>318</v>
      </c>
      <c r="G450" s="59">
        <v>5678.6</v>
      </c>
      <c r="H450" s="59">
        <v>0</v>
      </c>
      <c r="I450" s="61">
        <v>0</v>
      </c>
      <c r="J450" s="3"/>
      <c r="K450" s="3"/>
      <c r="L450" s="3"/>
    </row>
    <row r="451" spans="1:12" ht="37.5">
      <c r="A451" s="43" t="s">
        <v>386</v>
      </c>
      <c r="B451" s="13">
        <v>208</v>
      </c>
      <c r="C451" s="14" t="s">
        <v>149</v>
      </c>
      <c r="D451" s="14" t="s">
        <v>299</v>
      </c>
      <c r="E451" s="14" t="s">
        <v>813</v>
      </c>
      <c r="F451" s="14"/>
      <c r="G451" s="59">
        <f>G452</f>
        <v>15.7</v>
      </c>
      <c r="H451" s="59">
        <f>H452</f>
        <v>0</v>
      </c>
      <c r="I451" s="73">
        <f>I452</f>
        <v>0</v>
      </c>
      <c r="J451" s="3"/>
      <c r="K451" s="3"/>
      <c r="L451" s="3"/>
    </row>
    <row r="452" spans="1:12" ht="37.5">
      <c r="A452" s="20" t="s">
        <v>317</v>
      </c>
      <c r="B452" s="13">
        <v>208</v>
      </c>
      <c r="C452" s="14" t="s">
        <v>149</v>
      </c>
      <c r="D452" s="14" t="s">
        <v>299</v>
      </c>
      <c r="E452" s="14" t="s">
        <v>814</v>
      </c>
      <c r="F452" s="14" t="s">
        <v>318</v>
      </c>
      <c r="G452" s="59">
        <v>15.7</v>
      </c>
      <c r="H452" s="59">
        <v>0</v>
      </c>
      <c r="I452" s="61">
        <v>0</v>
      </c>
      <c r="J452" s="3"/>
      <c r="K452" s="3"/>
      <c r="L452" s="3"/>
    </row>
    <row r="453" spans="1:12" ht="37.5">
      <c r="A453" s="20" t="s">
        <v>244</v>
      </c>
      <c r="B453" s="13">
        <v>208</v>
      </c>
      <c r="C453" s="14" t="s">
        <v>149</v>
      </c>
      <c r="D453" s="14" t="s">
        <v>299</v>
      </c>
      <c r="E453" s="14" t="s">
        <v>480</v>
      </c>
      <c r="F453" s="14"/>
      <c r="G453" s="59">
        <f>G454</f>
        <v>8485.699999999999</v>
      </c>
      <c r="H453" s="59">
        <f>H454</f>
        <v>1188.8</v>
      </c>
      <c r="I453" s="59">
        <f>I454</f>
        <v>1188.8</v>
      </c>
      <c r="J453" s="3"/>
      <c r="K453" s="3"/>
      <c r="L453" s="3"/>
    </row>
    <row r="454" spans="1:12" ht="37.5">
      <c r="A454" s="20" t="s">
        <v>335</v>
      </c>
      <c r="B454" s="13">
        <v>208</v>
      </c>
      <c r="C454" s="14" t="s">
        <v>149</v>
      </c>
      <c r="D454" s="14" t="s">
        <v>299</v>
      </c>
      <c r="E454" s="14" t="s">
        <v>481</v>
      </c>
      <c r="F454" s="14"/>
      <c r="G454" s="59">
        <f>G455+G457+G459+G461</f>
        <v>8485.699999999999</v>
      </c>
      <c r="H454" s="59">
        <f>H455+H457+H459+H461</f>
        <v>1188.8</v>
      </c>
      <c r="I454" s="59">
        <f>I455+I457+I459+I461</f>
        <v>1188.8</v>
      </c>
      <c r="J454" s="3"/>
      <c r="K454" s="3"/>
      <c r="L454" s="3"/>
    </row>
    <row r="455" spans="1:12" ht="37.5">
      <c r="A455" s="20" t="s">
        <v>238</v>
      </c>
      <c r="B455" s="13">
        <v>208</v>
      </c>
      <c r="C455" s="14" t="s">
        <v>149</v>
      </c>
      <c r="D455" s="14" t="s">
        <v>299</v>
      </c>
      <c r="E455" s="14" t="s">
        <v>815</v>
      </c>
      <c r="F455" s="14"/>
      <c r="G455" s="59">
        <f>G456</f>
        <v>2785.9</v>
      </c>
      <c r="H455" s="59">
        <f>H456</f>
        <v>0</v>
      </c>
      <c r="I455" s="59">
        <f>I456</f>
        <v>0</v>
      </c>
      <c r="J455" s="3"/>
      <c r="K455" s="3"/>
      <c r="L455" s="3"/>
    </row>
    <row r="456" spans="1:12" ht="37.5">
      <c r="A456" s="20" t="s">
        <v>317</v>
      </c>
      <c r="B456" s="13">
        <v>208</v>
      </c>
      <c r="C456" s="14" t="s">
        <v>149</v>
      </c>
      <c r="D456" s="14" t="s">
        <v>299</v>
      </c>
      <c r="E456" s="14" t="s">
        <v>815</v>
      </c>
      <c r="F456" s="14" t="s">
        <v>318</v>
      </c>
      <c r="G456" s="59">
        <v>2785.9</v>
      </c>
      <c r="H456" s="59">
        <v>0</v>
      </c>
      <c r="I456" s="59">
        <v>0</v>
      </c>
      <c r="J456" s="3"/>
      <c r="K456" s="3"/>
      <c r="L456" s="3"/>
    </row>
    <row r="457" spans="1:12" ht="37.5">
      <c r="A457" s="20" t="s">
        <v>386</v>
      </c>
      <c r="B457" s="13">
        <v>208</v>
      </c>
      <c r="C457" s="14" t="s">
        <v>149</v>
      </c>
      <c r="D457" s="14" t="s">
        <v>299</v>
      </c>
      <c r="E457" s="14" t="s">
        <v>819</v>
      </c>
      <c r="F457" s="14"/>
      <c r="G457" s="59">
        <f>G458</f>
        <v>256.7</v>
      </c>
      <c r="H457" s="59">
        <f>H458</f>
        <v>0</v>
      </c>
      <c r="I457" s="59">
        <f>I458</f>
        <v>0</v>
      </c>
      <c r="J457" s="3"/>
      <c r="K457" s="3"/>
      <c r="L457" s="3"/>
    </row>
    <row r="458" spans="1:12" ht="37.5">
      <c r="A458" s="20" t="s">
        <v>317</v>
      </c>
      <c r="B458" s="13">
        <v>208</v>
      </c>
      <c r="C458" s="14" t="s">
        <v>149</v>
      </c>
      <c r="D458" s="14" t="s">
        <v>299</v>
      </c>
      <c r="E458" s="14" t="s">
        <v>819</v>
      </c>
      <c r="F458" s="14" t="s">
        <v>318</v>
      </c>
      <c r="G458" s="59">
        <v>256.7</v>
      </c>
      <c r="H458" s="59">
        <v>0</v>
      </c>
      <c r="I458" s="59">
        <v>0</v>
      </c>
      <c r="J458" s="3"/>
      <c r="K458" s="3"/>
      <c r="L458" s="3"/>
    </row>
    <row r="459" spans="1:12" ht="75">
      <c r="A459" s="47" t="s">
        <v>37</v>
      </c>
      <c r="B459" s="13">
        <v>208</v>
      </c>
      <c r="C459" s="14" t="s">
        <v>149</v>
      </c>
      <c r="D459" s="14" t="s">
        <v>299</v>
      </c>
      <c r="E459" s="74" t="s">
        <v>13</v>
      </c>
      <c r="F459" s="74"/>
      <c r="G459" s="59">
        <f>G460</f>
        <v>4304.3</v>
      </c>
      <c r="H459" s="59">
        <f>H460</f>
        <v>0</v>
      </c>
      <c r="I459" s="59">
        <f>I460</f>
        <v>0</v>
      </c>
      <c r="J459" s="3"/>
      <c r="K459" s="3"/>
      <c r="L459" s="3"/>
    </row>
    <row r="460" spans="1:12" ht="37.5">
      <c r="A460" s="20" t="s">
        <v>317</v>
      </c>
      <c r="B460" s="13">
        <v>208</v>
      </c>
      <c r="C460" s="14" t="s">
        <v>149</v>
      </c>
      <c r="D460" s="14" t="s">
        <v>299</v>
      </c>
      <c r="E460" s="74" t="s">
        <v>13</v>
      </c>
      <c r="F460" s="74" t="s">
        <v>318</v>
      </c>
      <c r="G460" s="59">
        <v>4304.3</v>
      </c>
      <c r="H460" s="59">
        <v>0</v>
      </c>
      <c r="I460" s="59">
        <v>0</v>
      </c>
      <c r="J460" s="3"/>
      <c r="K460" s="3"/>
      <c r="L460" s="3"/>
    </row>
    <row r="461" spans="1:12" ht="37.5">
      <c r="A461" s="20" t="s">
        <v>189</v>
      </c>
      <c r="B461" s="13">
        <v>208</v>
      </c>
      <c r="C461" s="14" t="s">
        <v>149</v>
      </c>
      <c r="D461" s="14" t="s">
        <v>299</v>
      </c>
      <c r="E461" s="14" t="s">
        <v>482</v>
      </c>
      <c r="F461" s="14"/>
      <c r="G461" s="59">
        <f>G462</f>
        <v>1138.8</v>
      </c>
      <c r="H461" s="59">
        <f>H462</f>
        <v>1188.8</v>
      </c>
      <c r="I461" s="59">
        <f>I462</f>
        <v>1188.8</v>
      </c>
      <c r="J461" s="3"/>
      <c r="K461" s="3"/>
      <c r="L461" s="3"/>
    </row>
    <row r="462" spans="1:12" ht="37.5">
      <c r="A462" s="20" t="s">
        <v>317</v>
      </c>
      <c r="B462" s="13">
        <v>208</v>
      </c>
      <c r="C462" s="14" t="s">
        <v>149</v>
      </c>
      <c r="D462" s="14" t="s">
        <v>299</v>
      </c>
      <c r="E462" s="14" t="s">
        <v>482</v>
      </c>
      <c r="F462" s="14" t="s">
        <v>318</v>
      </c>
      <c r="G462" s="59">
        <v>1138.8</v>
      </c>
      <c r="H462" s="59">
        <v>1188.8</v>
      </c>
      <c r="I462" s="61">
        <v>1188.8</v>
      </c>
      <c r="J462" s="3"/>
      <c r="K462" s="3"/>
      <c r="L462" s="3"/>
    </row>
    <row r="463" spans="1:12" ht="37.5">
      <c r="A463" s="48" t="s">
        <v>782</v>
      </c>
      <c r="B463" s="13">
        <v>208</v>
      </c>
      <c r="C463" s="14" t="s">
        <v>149</v>
      </c>
      <c r="D463" s="14" t="s">
        <v>299</v>
      </c>
      <c r="E463" s="14" t="s">
        <v>501</v>
      </c>
      <c r="F463" s="14"/>
      <c r="G463" s="59">
        <f aca="true" t="shared" si="50" ref="G463:I465">G464</f>
        <v>482.9</v>
      </c>
      <c r="H463" s="59">
        <f t="shared" si="50"/>
        <v>0</v>
      </c>
      <c r="I463" s="59">
        <f t="shared" si="50"/>
        <v>0</v>
      </c>
      <c r="J463" s="3"/>
      <c r="K463" s="3"/>
      <c r="L463" s="3"/>
    </row>
    <row r="464" spans="1:12" ht="37.5">
      <c r="A464" s="48" t="s">
        <v>335</v>
      </c>
      <c r="B464" s="13">
        <v>208</v>
      </c>
      <c r="C464" s="14" t="s">
        <v>149</v>
      </c>
      <c r="D464" s="14" t="s">
        <v>299</v>
      </c>
      <c r="E464" s="14" t="s">
        <v>780</v>
      </c>
      <c r="F464" s="14"/>
      <c r="G464" s="59">
        <f t="shared" si="50"/>
        <v>482.9</v>
      </c>
      <c r="H464" s="59">
        <f t="shared" si="50"/>
        <v>0</v>
      </c>
      <c r="I464" s="59">
        <f t="shared" si="50"/>
        <v>0</v>
      </c>
      <c r="J464" s="3"/>
      <c r="K464" s="3"/>
      <c r="L464" s="3"/>
    </row>
    <row r="465" spans="1:12" ht="37.5">
      <c r="A465" s="48" t="s">
        <v>238</v>
      </c>
      <c r="B465" s="13">
        <v>208</v>
      </c>
      <c r="C465" s="14" t="s">
        <v>149</v>
      </c>
      <c r="D465" s="14" t="s">
        <v>299</v>
      </c>
      <c r="E465" s="14" t="s">
        <v>820</v>
      </c>
      <c r="F465" s="14"/>
      <c r="G465" s="59">
        <f t="shared" si="50"/>
        <v>482.9</v>
      </c>
      <c r="H465" s="59">
        <f t="shared" si="50"/>
        <v>0</v>
      </c>
      <c r="I465" s="59">
        <f t="shared" si="50"/>
        <v>0</v>
      </c>
      <c r="J465" s="3"/>
      <c r="K465" s="3"/>
      <c r="L465" s="3"/>
    </row>
    <row r="466" spans="1:12" ht="37.5">
      <c r="A466" s="20" t="s">
        <v>317</v>
      </c>
      <c r="B466" s="13">
        <v>208</v>
      </c>
      <c r="C466" s="14" t="s">
        <v>149</v>
      </c>
      <c r="D466" s="14" t="s">
        <v>299</v>
      </c>
      <c r="E466" s="14" t="s">
        <v>820</v>
      </c>
      <c r="F466" s="14" t="s">
        <v>318</v>
      </c>
      <c r="G466" s="59">
        <v>482.9</v>
      </c>
      <c r="H466" s="59">
        <v>0</v>
      </c>
      <c r="I466" s="61">
        <v>0</v>
      </c>
      <c r="J466" s="3"/>
      <c r="K466" s="3"/>
      <c r="L466" s="3"/>
    </row>
    <row r="467" spans="1:12" ht="56.25">
      <c r="A467" s="20" t="s">
        <v>150</v>
      </c>
      <c r="B467" s="13">
        <v>208</v>
      </c>
      <c r="C467" s="14" t="s">
        <v>275</v>
      </c>
      <c r="D467" s="14" t="s">
        <v>299</v>
      </c>
      <c r="E467" s="14" t="s">
        <v>466</v>
      </c>
      <c r="F467" s="14"/>
      <c r="G467" s="61">
        <f>G468+G479</f>
        <v>150124.8</v>
      </c>
      <c r="H467" s="61">
        <f>H468+H479</f>
        <v>138053.8</v>
      </c>
      <c r="I467" s="61">
        <f>I468+I479</f>
        <v>140610.19999999998</v>
      </c>
      <c r="J467" s="3"/>
      <c r="K467" s="3"/>
      <c r="L467" s="3"/>
    </row>
    <row r="468" spans="1:12" ht="37.5">
      <c r="A468" s="69" t="s">
        <v>383</v>
      </c>
      <c r="B468" s="13">
        <v>208</v>
      </c>
      <c r="C468" s="14" t="s">
        <v>275</v>
      </c>
      <c r="D468" s="14" t="s">
        <v>299</v>
      </c>
      <c r="E468" s="14" t="s">
        <v>483</v>
      </c>
      <c r="F468" s="14"/>
      <c r="G468" s="61">
        <f>G469+G475+G477+G471+G473</f>
        <v>147642</v>
      </c>
      <c r="H468" s="61">
        <f>H469+H475+H477+H471+H473</f>
        <v>135571</v>
      </c>
      <c r="I468" s="61">
        <f>I469+I475+I477+I471+I473</f>
        <v>138127.4</v>
      </c>
      <c r="J468" s="3"/>
      <c r="K468" s="3"/>
      <c r="L468" s="3"/>
    </row>
    <row r="469" spans="1:12" ht="56.25">
      <c r="A469" s="20" t="s">
        <v>153</v>
      </c>
      <c r="B469" s="13">
        <v>208</v>
      </c>
      <c r="C469" s="14" t="s">
        <v>275</v>
      </c>
      <c r="D469" s="14" t="s">
        <v>299</v>
      </c>
      <c r="E469" s="14" t="s">
        <v>484</v>
      </c>
      <c r="F469" s="14"/>
      <c r="G469" s="61">
        <f>G470</f>
        <v>14241.9</v>
      </c>
      <c r="H469" s="61">
        <f>H470</f>
        <v>14241.9</v>
      </c>
      <c r="I469" s="61">
        <f>I470</f>
        <v>14241.9</v>
      </c>
      <c r="J469" s="3"/>
      <c r="K469" s="3"/>
      <c r="L469" s="3"/>
    </row>
    <row r="470" spans="1:12" ht="37.5">
      <c r="A470" s="20" t="s">
        <v>317</v>
      </c>
      <c r="B470" s="13">
        <v>208</v>
      </c>
      <c r="C470" s="14" t="s">
        <v>275</v>
      </c>
      <c r="D470" s="14" t="s">
        <v>299</v>
      </c>
      <c r="E470" s="14" t="s">
        <v>484</v>
      </c>
      <c r="F470" s="14" t="s">
        <v>318</v>
      </c>
      <c r="G470" s="61">
        <v>14241.9</v>
      </c>
      <c r="H470" s="61">
        <v>14241.9</v>
      </c>
      <c r="I470" s="61">
        <v>14241.9</v>
      </c>
      <c r="J470" s="3"/>
      <c r="K470" s="3"/>
      <c r="L470" s="3"/>
    </row>
    <row r="471" spans="1:12" ht="75">
      <c r="A471" s="69" t="s">
        <v>51</v>
      </c>
      <c r="B471" s="13">
        <v>208</v>
      </c>
      <c r="C471" s="14" t="s">
        <v>275</v>
      </c>
      <c r="D471" s="14" t="s">
        <v>299</v>
      </c>
      <c r="E471" s="14" t="s">
        <v>50</v>
      </c>
      <c r="F471" s="14"/>
      <c r="G471" s="61">
        <f>G472</f>
        <v>96183.8</v>
      </c>
      <c r="H471" s="61">
        <f>H472</f>
        <v>91108.5</v>
      </c>
      <c r="I471" s="61">
        <f>I472</f>
        <v>93664.9</v>
      </c>
      <c r="J471" s="3"/>
      <c r="K471" s="3"/>
      <c r="L471" s="3"/>
    </row>
    <row r="472" spans="1:12" ht="37.5">
      <c r="A472" s="20" t="s">
        <v>317</v>
      </c>
      <c r="B472" s="13">
        <v>208</v>
      </c>
      <c r="C472" s="14" t="s">
        <v>275</v>
      </c>
      <c r="D472" s="14" t="s">
        <v>299</v>
      </c>
      <c r="E472" s="14" t="s">
        <v>50</v>
      </c>
      <c r="F472" s="14" t="s">
        <v>318</v>
      </c>
      <c r="G472" s="61">
        <v>96183.8</v>
      </c>
      <c r="H472" s="61">
        <v>91108.5</v>
      </c>
      <c r="I472" s="61">
        <v>93664.9</v>
      </c>
      <c r="J472" s="3"/>
      <c r="K472" s="3"/>
      <c r="L472" s="3"/>
    </row>
    <row r="473" spans="1:12" ht="18.75">
      <c r="A473" s="20" t="s">
        <v>394</v>
      </c>
      <c r="B473" s="13">
        <v>208</v>
      </c>
      <c r="C473" s="14" t="s">
        <v>275</v>
      </c>
      <c r="D473" s="14" t="s">
        <v>299</v>
      </c>
      <c r="E473" s="14" t="s">
        <v>903</v>
      </c>
      <c r="F473" s="14"/>
      <c r="G473" s="61">
        <f>G474</f>
        <v>6995.7</v>
      </c>
      <c r="H473" s="61">
        <f>H474</f>
        <v>0</v>
      </c>
      <c r="I473" s="61">
        <f>I474</f>
        <v>0</v>
      </c>
      <c r="J473" s="3"/>
      <c r="K473" s="3"/>
      <c r="L473" s="3"/>
    </row>
    <row r="474" spans="1:12" ht="37.5">
      <c r="A474" s="20" t="s">
        <v>317</v>
      </c>
      <c r="B474" s="13">
        <v>208</v>
      </c>
      <c r="C474" s="14" t="s">
        <v>275</v>
      </c>
      <c r="D474" s="14" t="s">
        <v>299</v>
      </c>
      <c r="E474" s="14" t="s">
        <v>903</v>
      </c>
      <c r="F474" s="14" t="s">
        <v>318</v>
      </c>
      <c r="G474" s="61">
        <v>6995.7</v>
      </c>
      <c r="H474" s="61">
        <v>0</v>
      </c>
      <c r="I474" s="61">
        <v>0</v>
      </c>
      <c r="J474" s="3"/>
      <c r="K474" s="3"/>
      <c r="L474" s="3"/>
    </row>
    <row r="475" spans="1:12" ht="56.25">
      <c r="A475" s="69" t="s">
        <v>151</v>
      </c>
      <c r="B475" s="13">
        <v>208</v>
      </c>
      <c r="C475" s="14" t="s">
        <v>275</v>
      </c>
      <c r="D475" s="14" t="s">
        <v>299</v>
      </c>
      <c r="E475" s="14" t="s">
        <v>485</v>
      </c>
      <c r="F475" s="14"/>
      <c r="G475" s="61">
        <f>G476</f>
        <v>18785.6</v>
      </c>
      <c r="H475" s="61">
        <f>H476</f>
        <v>18785.6</v>
      </c>
      <c r="I475" s="61">
        <f>I476</f>
        <v>18785.6</v>
      </c>
      <c r="J475" s="3"/>
      <c r="K475" s="3"/>
      <c r="L475" s="3"/>
    </row>
    <row r="476" spans="1:12" ht="37.5">
      <c r="A476" s="20" t="s">
        <v>317</v>
      </c>
      <c r="B476" s="13">
        <v>208</v>
      </c>
      <c r="C476" s="14" t="s">
        <v>275</v>
      </c>
      <c r="D476" s="14" t="s">
        <v>299</v>
      </c>
      <c r="E476" s="14" t="s">
        <v>485</v>
      </c>
      <c r="F476" s="14" t="s">
        <v>318</v>
      </c>
      <c r="G476" s="61">
        <v>18785.6</v>
      </c>
      <c r="H476" s="61">
        <v>18785.6</v>
      </c>
      <c r="I476" s="61">
        <v>18785.6</v>
      </c>
      <c r="J476" s="3"/>
      <c r="K476" s="3"/>
      <c r="L476" s="3"/>
    </row>
    <row r="477" spans="1:12" ht="75">
      <c r="A477" s="20" t="s">
        <v>390</v>
      </c>
      <c r="B477" s="13">
        <v>208</v>
      </c>
      <c r="C477" s="14" t="s">
        <v>275</v>
      </c>
      <c r="D477" s="14" t="s">
        <v>299</v>
      </c>
      <c r="E477" s="14" t="s">
        <v>486</v>
      </c>
      <c r="F477" s="14"/>
      <c r="G477" s="61">
        <f>G478</f>
        <v>11435</v>
      </c>
      <c r="H477" s="61">
        <f>H478</f>
        <v>11435</v>
      </c>
      <c r="I477" s="61">
        <f>I478</f>
        <v>11435</v>
      </c>
      <c r="J477" s="3"/>
      <c r="K477" s="3"/>
      <c r="L477" s="3"/>
    </row>
    <row r="478" spans="1:12" ht="37.5">
      <c r="A478" s="20" t="s">
        <v>317</v>
      </c>
      <c r="B478" s="13">
        <v>208</v>
      </c>
      <c r="C478" s="14" t="s">
        <v>275</v>
      </c>
      <c r="D478" s="14" t="s">
        <v>299</v>
      </c>
      <c r="E478" s="14" t="s">
        <v>486</v>
      </c>
      <c r="F478" s="14" t="s">
        <v>318</v>
      </c>
      <c r="G478" s="61">
        <v>11435</v>
      </c>
      <c r="H478" s="61">
        <v>11435</v>
      </c>
      <c r="I478" s="61">
        <v>11435</v>
      </c>
      <c r="J478" s="3"/>
      <c r="K478" s="3"/>
      <c r="L478" s="3"/>
    </row>
    <row r="479" spans="1:12" ht="37.5">
      <c r="A479" s="20" t="s">
        <v>335</v>
      </c>
      <c r="B479" s="13">
        <v>208</v>
      </c>
      <c r="C479" s="14" t="s">
        <v>149</v>
      </c>
      <c r="D479" s="14" t="s">
        <v>299</v>
      </c>
      <c r="E479" s="14" t="s">
        <v>467</v>
      </c>
      <c r="F479" s="14"/>
      <c r="G479" s="61">
        <f>G480+G482</f>
        <v>2482.7999999999997</v>
      </c>
      <c r="H479" s="61">
        <f>H480+H482</f>
        <v>2482.7999999999997</v>
      </c>
      <c r="I479" s="61">
        <f>I480+I482</f>
        <v>2482.7999999999997</v>
      </c>
      <c r="J479" s="3"/>
      <c r="K479" s="3"/>
      <c r="L479" s="3"/>
    </row>
    <row r="480" spans="1:12" ht="37.5">
      <c r="A480" s="20" t="s">
        <v>238</v>
      </c>
      <c r="B480" s="13">
        <v>208</v>
      </c>
      <c r="C480" s="14" t="s">
        <v>149</v>
      </c>
      <c r="D480" s="14" t="s">
        <v>299</v>
      </c>
      <c r="E480" s="14" t="s">
        <v>487</v>
      </c>
      <c r="F480" s="14"/>
      <c r="G480" s="59">
        <f>G481</f>
        <v>2294.7</v>
      </c>
      <c r="H480" s="59">
        <f>H481</f>
        <v>2294.7</v>
      </c>
      <c r="I480" s="59">
        <f>I481</f>
        <v>2294.7</v>
      </c>
      <c r="J480" s="3"/>
      <c r="K480" s="3"/>
      <c r="L480" s="3"/>
    </row>
    <row r="481" spans="1:12" ht="37.5">
      <c r="A481" s="20" t="s">
        <v>317</v>
      </c>
      <c r="B481" s="13">
        <v>208</v>
      </c>
      <c r="C481" s="14" t="s">
        <v>149</v>
      </c>
      <c r="D481" s="14" t="s">
        <v>299</v>
      </c>
      <c r="E481" s="14" t="s">
        <v>487</v>
      </c>
      <c r="F481" s="14" t="s">
        <v>318</v>
      </c>
      <c r="G481" s="59">
        <v>2294.7</v>
      </c>
      <c r="H481" s="59">
        <v>2294.7</v>
      </c>
      <c r="I481" s="59">
        <v>2294.7</v>
      </c>
      <c r="J481" s="3"/>
      <c r="K481" s="3"/>
      <c r="L481" s="3"/>
    </row>
    <row r="482" spans="1:12" ht="37.5">
      <c r="A482" s="20" t="s">
        <v>386</v>
      </c>
      <c r="B482" s="13">
        <v>208</v>
      </c>
      <c r="C482" s="14" t="s">
        <v>275</v>
      </c>
      <c r="D482" s="14" t="s">
        <v>299</v>
      </c>
      <c r="E482" s="14" t="s">
        <v>488</v>
      </c>
      <c r="F482" s="14"/>
      <c r="G482" s="59">
        <f>G483</f>
        <v>188.1</v>
      </c>
      <c r="H482" s="59">
        <f>H483</f>
        <v>188.1</v>
      </c>
      <c r="I482" s="61">
        <f>I483</f>
        <v>188.1</v>
      </c>
      <c r="J482" s="3"/>
      <c r="K482" s="3"/>
      <c r="L482" s="3"/>
    </row>
    <row r="483" spans="1:12" ht="37.5">
      <c r="A483" s="20" t="s">
        <v>317</v>
      </c>
      <c r="B483" s="13">
        <v>208</v>
      </c>
      <c r="C483" s="14" t="s">
        <v>275</v>
      </c>
      <c r="D483" s="14" t="s">
        <v>299</v>
      </c>
      <c r="E483" s="14" t="s">
        <v>488</v>
      </c>
      <c r="F483" s="14" t="s">
        <v>318</v>
      </c>
      <c r="G483" s="59">
        <v>188.1</v>
      </c>
      <c r="H483" s="59">
        <v>188.1</v>
      </c>
      <c r="I483" s="59">
        <v>188.1</v>
      </c>
      <c r="J483" s="3"/>
      <c r="K483" s="3"/>
      <c r="L483" s="3"/>
    </row>
    <row r="484" spans="1:12" ht="37.5">
      <c r="A484" s="20" t="s">
        <v>123</v>
      </c>
      <c r="B484" s="13">
        <v>208</v>
      </c>
      <c r="C484" s="14" t="s">
        <v>275</v>
      </c>
      <c r="D484" s="14" t="s">
        <v>299</v>
      </c>
      <c r="E484" s="14" t="s">
        <v>124</v>
      </c>
      <c r="F484" s="14"/>
      <c r="G484" s="59">
        <f aca="true" t="shared" si="51" ref="G484:I486">G485</f>
        <v>2461.9</v>
      </c>
      <c r="H484" s="59">
        <f t="shared" si="51"/>
        <v>2461.9</v>
      </c>
      <c r="I484" s="59">
        <f t="shared" si="51"/>
        <v>2461.9</v>
      </c>
      <c r="J484" s="3"/>
      <c r="K484" s="3"/>
      <c r="L484" s="3"/>
    </row>
    <row r="485" spans="1:12" ht="37.5">
      <c r="A485" s="20" t="s">
        <v>335</v>
      </c>
      <c r="B485" s="13">
        <v>208</v>
      </c>
      <c r="C485" s="14" t="s">
        <v>275</v>
      </c>
      <c r="D485" s="14" t="s">
        <v>299</v>
      </c>
      <c r="E485" s="14" t="s">
        <v>125</v>
      </c>
      <c r="F485" s="14"/>
      <c r="G485" s="59">
        <f t="shared" si="51"/>
        <v>2461.9</v>
      </c>
      <c r="H485" s="59">
        <f t="shared" si="51"/>
        <v>2461.9</v>
      </c>
      <c r="I485" s="59">
        <f t="shared" si="51"/>
        <v>2461.9</v>
      </c>
      <c r="J485" s="3"/>
      <c r="K485" s="3"/>
      <c r="L485" s="3"/>
    </row>
    <row r="486" spans="1:12" ht="37.5">
      <c r="A486" s="64" t="s">
        <v>905</v>
      </c>
      <c r="B486" s="13">
        <v>208</v>
      </c>
      <c r="C486" s="14" t="s">
        <v>275</v>
      </c>
      <c r="D486" s="14" t="s">
        <v>299</v>
      </c>
      <c r="E486" s="14" t="s">
        <v>904</v>
      </c>
      <c r="F486" s="14"/>
      <c r="G486" s="59">
        <f t="shared" si="51"/>
        <v>2461.9</v>
      </c>
      <c r="H486" s="59">
        <f t="shared" si="51"/>
        <v>2461.9</v>
      </c>
      <c r="I486" s="59">
        <f t="shared" si="51"/>
        <v>2461.9</v>
      </c>
      <c r="J486" s="3"/>
      <c r="K486" s="3"/>
      <c r="L486" s="3"/>
    </row>
    <row r="487" spans="1:12" ht="37.5">
      <c r="A487" s="20" t="s">
        <v>317</v>
      </c>
      <c r="B487" s="13">
        <v>208</v>
      </c>
      <c r="C487" s="14" t="s">
        <v>275</v>
      </c>
      <c r="D487" s="14" t="s">
        <v>299</v>
      </c>
      <c r="E487" s="14" t="s">
        <v>904</v>
      </c>
      <c r="F487" s="14" t="s">
        <v>318</v>
      </c>
      <c r="G487" s="59">
        <v>2461.9</v>
      </c>
      <c r="H487" s="59">
        <v>2461.9</v>
      </c>
      <c r="I487" s="59">
        <v>2461.9</v>
      </c>
      <c r="J487" s="3"/>
      <c r="K487" s="3"/>
      <c r="L487" s="3"/>
    </row>
    <row r="488" spans="1:12" ht="37.5">
      <c r="A488" s="20" t="s">
        <v>152</v>
      </c>
      <c r="B488" s="13">
        <v>208</v>
      </c>
      <c r="C488" s="14" t="s">
        <v>275</v>
      </c>
      <c r="D488" s="14" t="s">
        <v>299</v>
      </c>
      <c r="E488" s="14" t="s">
        <v>434</v>
      </c>
      <c r="F488" s="14"/>
      <c r="G488" s="61">
        <f>G489+G500+G503</f>
        <v>1219269.2000000002</v>
      </c>
      <c r="H488" s="61">
        <f>H489+H500+H503</f>
        <v>1228047.2000000002</v>
      </c>
      <c r="I488" s="61">
        <f>I489+I500+I503</f>
        <v>1209766.7</v>
      </c>
      <c r="J488" s="3"/>
      <c r="K488" s="3"/>
      <c r="L488" s="3"/>
    </row>
    <row r="489" spans="1:12" ht="37.5">
      <c r="A489" s="20" t="s">
        <v>336</v>
      </c>
      <c r="B489" s="13">
        <v>208</v>
      </c>
      <c r="C489" s="14" t="s">
        <v>275</v>
      </c>
      <c r="D489" s="14" t="s">
        <v>299</v>
      </c>
      <c r="E489" s="14" t="s">
        <v>489</v>
      </c>
      <c r="F489" s="14"/>
      <c r="G489" s="61">
        <f>G490+G492+G494+G496+G498+G500+G503</f>
        <v>1219269.2000000002</v>
      </c>
      <c r="H489" s="61">
        <f>H490+H492+H494+H496+H498</f>
        <v>1204172.9000000001</v>
      </c>
      <c r="I489" s="61">
        <f>I490+I492+I494+I496+I498+I500+I503</f>
        <v>1209766.7</v>
      </c>
      <c r="J489" s="3"/>
      <c r="K489" s="3"/>
      <c r="L489" s="3"/>
    </row>
    <row r="490" spans="1:12" ht="150">
      <c r="A490" s="20" t="s">
        <v>126</v>
      </c>
      <c r="B490" s="13">
        <v>208</v>
      </c>
      <c r="C490" s="14" t="s">
        <v>275</v>
      </c>
      <c r="D490" s="14" t="s">
        <v>299</v>
      </c>
      <c r="E490" s="14" t="s">
        <v>490</v>
      </c>
      <c r="F490" s="14"/>
      <c r="G490" s="59">
        <f>G491</f>
        <v>68151.4</v>
      </c>
      <c r="H490" s="59">
        <f>H491</f>
        <v>68263.8</v>
      </c>
      <c r="I490" s="61">
        <f>I491</f>
        <v>67823.4</v>
      </c>
      <c r="J490" s="3"/>
      <c r="K490" s="3"/>
      <c r="L490" s="3"/>
    </row>
    <row r="491" spans="1:12" ht="37.5">
      <c r="A491" s="20" t="s">
        <v>317</v>
      </c>
      <c r="B491" s="13">
        <v>208</v>
      </c>
      <c r="C491" s="14" t="s">
        <v>275</v>
      </c>
      <c r="D491" s="14" t="s">
        <v>299</v>
      </c>
      <c r="E491" s="14" t="s">
        <v>490</v>
      </c>
      <c r="F491" s="14" t="s">
        <v>318</v>
      </c>
      <c r="G491" s="59">
        <v>68151.4</v>
      </c>
      <c r="H491" s="59">
        <v>68263.8</v>
      </c>
      <c r="I491" s="59">
        <v>67823.4</v>
      </c>
      <c r="J491" s="3"/>
      <c r="K491" s="3"/>
      <c r="L491" s="3"/>
    </row>
    <row r="492" spans="1:12" ht="93.75">
      <c r="A492" s="20" t="s">
        <v>155</v>
      </c>
      <c r="B492" s="13">
        <v>208</v>
      </c>
      <c r="C492" s="14" t="s">
        <v>275</v>
      </c>
      <c r="D492" s="14" t="s">
        <v>299</v>
      </c>
      <c r="E492" s="14" t="s">
        <v>491</v>
      </c>
      <c r="F492" s="14"/>
      <c r="G492" s="61">
        <f>G493</f>
        <v>802765.4</v>
      </c>
      <c r="H492" s="61">
        <f>H493</f>
        <v>802765.4</v>
      </c>
      <c r="I492" s="61">
        <f>I493</f>
        <v>802765.4</v>
      </c>
      <c r="J492" s="3"/>
      <c r="K492" s="3"/>
      <c r="L492" s="3"/>
    </row>
    <row r="493" spans="1:12" ht="37.5">
      <c r="A493" s="20" t="s">
        <v>317</v>
      </c>
      <c r="B493" s="13">
        <v>208</v>
      </c>
      <c r="C493" s="14" t="s">
        <v>275</v>
      </c>
      <c r="D493" s="14" t="s">
        <v>299</v>
      </c>
      <c r="E493" s="14" t="s">
        <v>491</v>
      </c>
      <c r="F493" s="14">
        <v>600</v>
      </c>
      <c r="G493" s="59">
        <v>802765.4</v>
      </c>
      <c r="H493" s="59">
        <v>802765.4</v>
      </c>
      <c r="I493" s="59">
        <v>802765.4</v>
      </c>
      <c r="J493" s="3"/>
      <c r="K493" s="3"/>
      <c r="L493" s="3"/>
    </row>
    <row r="494" spans="1:12" ht="56.25">
      <c r="A494" s="20" t="s">
        <v>153</v>
      </c>
      <c r="B494" s="13">
        <v>208</v>
      </c>
      <c r="C494" s="14" t="s">
        <v>275</v>
      </c>
      <c r="D494" s="14" t="s">
        <v>299</v>
      </c>
      <c r="E494" s="14" t="s">
        <v>492</v>
      </c>
      <c r="F494" s="14"/>
      <c r="G494" s="61">
        <f>G495</f>
        <v>258176.7</v>
      </c>
      <c r="H494" s="61">
        <f>H495</f>
        <v>244064.4</v>
      </c>
      <c r="I494" s="61">
        <f>I495</f>
        <v>244064.4</v>
      </c>
      <c r="J494" s="3"/>
      <c r="K494" s="3"/>
      <c r="L494" s="3"/>
    </row>
    <row r="495" spans="1:12" ht="37.5">
      <c r="A495" s="20" t="s">
        <v>317</v>
      </c>
      <c r="B495" s="13">
        <v>208</v>
      </c>
      <c r="C495" s="14" t="s">
        <v>275</v>
      </c>
      <c r="D495" s="14" t="s">
        <v>299</v>
      </c>
      <c r="E495" s="14" t="s">
        <v>492</v>
      </c>
      <c r="F495" s="14">
        <v>600</v>
      </c>
      <c r="G495" s="59">
        <v>258176.7</v>
      </c>
      <c r="H495" s="59">
        <v>244064.4</v>
      </c>
      <c r="I495" s="59">
        <v>244064.4</v>
      </c>
      <c r="J495" s="3"/>
      <c r="K495" s="3"/>
      <c r="L495" s="3"/>
    </row>
    <row r="496" spans="1:12" ht="56.25">
      <c r="A496" s="48" t="s">
        <v>156</v>
      </c>
      <c r="B496" s="13">
        <v>208</v>
      </c>
      <c r="C496" s="14" t="s">
        <v>275</v>
      </c>
      <c r="D496" s="14" t="s">
        <v>299</v>
      </c>
      <c r="E496" s="55" t="s">
        <v>493</v>
      </c>
      <c r="F496" s="14"/>
      <c r="G496" s="59">
        <f>G497</f>
        <v>18965.1</v>
      </c>
      <c r="H496" s="59">
        <f>H497</f>
        <v>17868.7</v>
      </c>
      <c r="I496" s="59">
        <f>I497</f>
        <v>17868.7</v>
      </c>
      <c r="J496" s="3"/>
      <c r="K496" s="3"/>
      <c r="L496" s="3"/>
    </row>
    <row r="497" spans="1:12" ht="37.5">
      <c r="A497" s="48" t="s">
        <v>317</v>
      </c>
      <c r="B497" s="13">
        <v>208</v>
      </c>
      <c r="C497" s="14" t="s">
        <v>275</v>
      </c>
      <c r="D497" s="14" t="s">
        <v>299</v>
      </c>
      <c r="E497" s="55" t="s">
        <v>493</v>
      </c>
      <c r="F497" s="14" t="s">
        <v>318</v>
      </c>
      <c r="G497" s="59">
        <v>18965.1</v>
      </c>
      <c r="H497" s="59">
        <v>17868.7</v>
      </c>
      <c r="I497" s="59">
        <v>17868.7</v>
      </c>
      <c r="J497" s="3"/>
      <c r="K497" s="3"/>
      <c r="L497" s="3"/>
    </row>
    <row r="498" spans="1:12" ht="75">
      <c r="A498" s="20" t="s">
        <v>9</v>
      </c>
      <c r="B498" s="13">
        <v>208</v>
      </c>
      <c r="C498" s="14" t="s">
        <v>275</v>
      </c>
      <c r="D498" s="14" t="s">
        <v>299</v>
      </c>
      <c r="E498" s="55" t="s">
        <v>42</v>
      </c>
      <c r="F498" s="14"/>
      <c r="G498" s="59">
        <f>G499</f>
        <v>71210.6</v>
      </c>
      <c r="H498" s="59">
        <f>H499</f>
        <v>71210.6</v>
      </c>
      <c r="I498" s="59">
        <f>I499</f>
        <v>77244.8</v>
      </c>
      <c r="J498" s="3"/>
      <c r="K498" s="3"/>
      <c r="L498" s="3"/>
    </row>
    <row r="499" spans="1:12" ht="37.5">
      <c r="A499" s="20" t="s">
        <v>317</v>
      </c>
      <c r="B499" s="13">
        <v>208</v>
      </c>
      <c r="C499" s="14" t="s">
        <v>275</v>
      </c>
      <c r="D499" s="14" t="s">
        <v>299</v>
      </c>
      <c r="E499" s="14" t="s">
        <v>42</v>
      </c>
      <c r="F499" s="14" t="s">
        <v>318</v>
      </c>
      <c r="G499" s="59">
        <v>71210.6</v>
      </c>
      <c r="H499" s="59">
        <v>71210.6</v>
      </c>
      <c r="I499" s="61">
        <v>77244.8</v>
      </c>
      <c r="J499" s="3"/>
      <c r="K499" s="3"/>
      <c r="L499" s="3"/>
    </row>
    <row r="500" spans="1:12" ht="18.75">
      <c r="A500" s="20" t="s">
        <v>218</v>
      </c>
      <c r="B500" s="13">
        <v>208</v>
      </c>
      <c r="C500" s="14" t="s">
        <v>275</v>
      </c>
      <c r="D500" s="14" t="s">
        <v>299</v>
      </c>
      <c r="E500" s="14" t="s">
        <v>494</v>
      </c>
      <c r="F500" s="14"/>
      <c r="G500" s="61">
        <f aca="true" t="shared" si="52" ref="G500:I501">G501</f>
        <v>0</v>
      </c>
      <c r="H500" s="61">
        <f t="shared" si="52"/>
        <v>21397.1</v>
      </c>
      <c r="I500" s="61">
        <f t="shared" si="52"/>
        <v>0</v>
      </c>
      <c r="J500" s="3"/>
      <c r="K500" s="3"/>
      <c r="L500" s="3"/>
    </row>
    <row r="501" spans="1:12" ht="18.75">
      <c r="A501" s="20" t="s">
        <v>44</v>
      </c>
      <c r="B501" s="13">
        <v>208</v>
      </c>
      <c r="C501" s="14" t="s">
        <v>275</v>
      </c>
      <c r="D501" s="14" t="s">
        <v>299</v>
      </c>
      <c r="E501" s="14" t="s">
        <v>43</v>
      </c>
      <c r="F501" s="14"/>
      <c r="G501" s="61">
        <f t="shared" si="52"/>
        <v>0</v>
      </c>
      <c r="H501" s="61">
        <f t="shared" si="52"/>
        <v>21397.1</v>
      </c>
      <c r="I501" s="61">
        <f t="shared" si="52"/>
        <v>0</v>
      </c>
      <c r="J501" s="3"/>
      <c r="K501" s="3"/>
      <c r="L501" s="3"/>
    </row>
    <row r="502" spans="1:12" ht="37.5">
      <c r="A502" s="20" t="s">
        <v>317</v>
      </c>
      <c r="B502" s="13">
        <v>208</v>
      </c>
      <c r="C502" s="14" t="s">
        <v>275</v>
      </c>
      <c r="D502" s="14" t="s">
        <v>299</v>
      </c>
      <c r="E502" s="14" t="s">
        <v>43</v>
      </c>
      <c r="F502" s="14" t="s">
        <v>318</v>
      </c>
      <c r="G502" s="61">
        <v>0</v>
      </c>
      <c r="H502" s="61">
        <v>21397.1</v>
      </c>
      <c r="I502" s="61">
        <v>0</v>
      </c>
      <c r="J502" s="3"/>
      <c r="K502" s="3"/>
      <c r="L502" s="3"/>
    </row>
    <row r="503" spans="1:12" ht="18.75">
      <c r="A503" s="20" t="s">
        <v>45</v>
      </c>
      <c r="B503" s="13">
        <v>208</v>
      </c>
      <c r="C503" s="14" t="s">
        <v>275</v>
      </c>
      <c r="D503" s="14" t="s">
        <v>299</v>
      </c>
      <c r="E503" s="14" t="s">
        <v>46</v>
      </c>
      <c r="F503" s="75"/>
      <c r="G503" s="61">
        <f aca="true" t="shared" si="53" ref="G503:I504">G504</f>
        <v>0</v>
      </c>
      <c r="H503" s="61">
        <f t="shared" si="53"/>
        <v>2477.2</v>
      </c>
      <c r="I503" s="61">
        <f t="shared" si="53"/>
        <v>0</v>
      </c>
      <c r="J503" s="3"/>
      <c r="K503" s="3"/>
      <c r="L503" s="3"/>
    </row>
    <row r="504" spans="1:12" ht="56.25">
      <c r="A504" s="20" t="s">
        <v>140</v>
      </c>
      <c r="B504" s="13">
        <v>208</v>
      </c>
      <c r="C504" s="14" t="s">
        <v>275</v>
      </c>
      <c r="D504" s="14" t="s">
        <v>299</v>
      </c>
      <c r="E504" s="14" t="s">
        <v>47</v>
      </c>
      <c r="F504" s="14"/>
      <c r="G504" s="61">
        <f t="shared" si="53"/>
        <v>0</v>
      </c>
      <c r="H504" s="61">
        <f t="shared" si="53"/>
        <v>2477.2</v>
      </c>
      <c r="I504" s="61">
        <f t="shared" si="53"/>
        <v>0</v>
      </c>
      <c r="J504" s="3"/>
      <c r="K504" s="3"/>
      <c r="L504" s="3"/>
    </row>
    <row r="505" spans="1:12" ht="37.5">
      <c r="A505" s="20" t="s">
        <v>317</v>
      </c>
      <c r="B505" s="13">
        <v>208</v>
      </c>
      <c r="C505" s="14" t="s">
        <v>275</v>
      </c>
      <c r="D505" s="14" t="s">
        <v>299</v>
      </c>
      <c r="E505" s="14" t="s">
        <v>47</v>
      </c>
      <c r="F505" s="14" t="s">
        <v>318</v>
      </c>
      <c r="G505" s="61">
        <v>0</v>
      </c>
      <c r="H505" s="61">
        <v>2477.2</v>
      </c>
      <c r="I505" s="61">
        <v>0</v>
      </c>
      <c r="J505" s="3"/>
      <c r="K505" s="3"/>
      <c r="L505" s="3"/>
    </row>
    <row r="506" spans="1:12" ht="37.5">
      <c r="A506" s="20" t="s">
        <v>826</v>
      </c>
      <c r="B506" s="13">
        <v>208</v>
      </c>
      <c r="C506" s="14" t="s">
        <v>275</v>
      </c>
      <c r="D506" s="14" t="s">
        <v>299</v>
      </c>
      <c r="E506" s="14" t="s">
        <v>821</v>
      </c>
      <c r="F506" s="14"/>
      <c r="G506" s="61">
        <f>G507</f>
        <v>35110</v>
      </c>
      <c r="H506" s="61">
        <f>H507</f>
        <v>0</v>
      </c>
      <c r="I506" s="61">
        <f>I507</f>
        <v>0</v>
      </c>
      <c r="J506" s="3"/>
      <c r="K506" s="3"/>
      <c r="L506" s="3"/>
    </row>
    <row r="507" spans="1:12" ht="37.5">
      <c r="A507" s="20" t="s">
        <v>335</v>
      </c>
      <c r="B507" s="13">
        <v>208</v>
      </c>
      <c r="C507" s="14" t="s">
        <v>275</v>
      </c>
      <c r="D507" s="14" t="s">
        <v>299</v>
      </c>
      <c r="E507" s="14" t="s">
        <v>822</v>
      </c>
      <c r="F507" s="14"/>
      <c r="G507" s="61">
        <f>G508+G510+G512</f>
        <v>35110</v>
      </c>
      <c r="H507" s="61">
        <f>H508+H510+H512</f>
        <v>0</v>
      </c>
      <c r="I507" s="61">
        <f>I508+I510+I512</f>
        <v>0</v>
      </c>
      <c r="J507" s="3"/>
      <c r="K507" s="3"/>
      <c r="L507" s="3"/>
    </row>
    <row r="508" spans="1:12" ht="37.5">
      <c r="A508" s="20" t="s">
        <v>238</v>
      </c>
      <c r="B508" s="13">
        <v>208</v>
      </c>
      <c r="C508" s="14" t="s">
        <v>275</v>
      </c>
      <c r="D508" s="14" t="s">
        <v>299</v>
      </c>
      <c r="E508" s="14" t="s">
        <v>823</v>
      </c>
      <c r="F508" s="14"/>
      <c r="G508" s="61">
        <f>G509</f>
        <v>6460.6</v>
      </c>
      <c r="H508" s="61">
        <f>H509</f>
        <v>0</v>
      </c>
      <c r="I508" s="61">
        <f>I509</f>
        <v>0</v>
      </c>
      <c r="J508" s="3"/>
      <c r="K508" s="3"/>
      <c r="L508" s="3"/>
    </row>
    <row r="509" spans="1:12" ht="37.5">
      <c r="A509" s="20" t="s">
        <v>317</v>
      </c>
      <c r="B509" s="13">
        <v>208</v>
      </c>
      <c r="C509" s="14" t="s">
        <v>275</v>
      </c>
      <c r="D509" s="14" t="s">
        <v>299</v>
      </c>
      <c r="E509" s="14" t="s">
        <v>823</v>
      </c>
      <c r="F509" s="14" t="s">
        <v>318</v>
      </c>
      <c r="G509" s="61">
        <v>6460.6</v>
      </c>
      <c r="H509" s="61">
        <v>0</v>
      </c>
      <c r="I509" s="61">
        <v>0</v>
      </c>
      <c r="J509" s="3"/>
      <c r="K509" s="3"/>
      <c r="L509" s="3"/>
    </row>
    <row r="510" spans="1:12" ht="37.5">
      <c r="A510" s="20" t="s">
        <v>827</v>
      </c>
      <c r="B510" s="13">
        <v>208</v>
      </c>
      <c r="C510" s="14" t="s">
        <v>275</v>
      </c>
      <c r="D510" s="14" t="s">
        <v>299</v>
      </c>
      <c r="E510" s="14" t="s">
        <v>824</v>
      </c>
      <c r="F510" s="14"/>
      <c r="G510" s="61">
        <f>G511</f>
        <v>16347.5</v>
      </c>
      <c r="H510" s="61">
        <f>H511</f>
        <v>0</v>
      </c>
      <c r="I510" s="61">
        <f>I511</f>
        <v>0</v>
      </c>
      <c r="J510" s="3"/>
      <c r="K510" s="3"/>
      <c r="L510" s="3"/>
    </row>
    <row r="511" spans="1:12" ht="37.5">
      <c r="A511" s="20" t="s">
        <v>317</v>
      </c>
      <c r="B511" s="13">
        <v>208</v>
      </c>
      <c r="C511" s="14" t="s">
        <v>275</v>
      </c>
      <c r="D511" s="14" t="s">
        <v>299</v>
      </c>
      <c r="E511" s="14" t="s">
        <v>824</v>
      </c>
      <c r="F511" s="14" t="s">
        <v>318</v>
      </c>
      <c r="G511" s="61">
        <v>16347.5</v>
      </c>
      <c r="H511" s="61">
        <v>0</v>
      </c>
      <c r="I511" s="61">
        <v>0</v>
      </c>
      <c r="J511" s="3"/>
      <c r="K511" s="3"/>
      <c r="L511" s="3"/>
    </row>
    <row r="512" spans="1:12" ht="37.5">
      <c r="A512" s="20" t="s">
        <v>10</v>
      </c>
      <c r="B512" s="13">
        <v>208</v>
      </c>
      <c r="C512" s="14" t="s">
        <v>275</v>
      </c>
      <c r="D512" s="14" t="s">
        <v>299</v>
      </c>
      <c r="E512" s="14" t="s">
        <v>825</v>
      </c>
      <c r="F512" s="14"/>
      <c r="G512" s="61">
        <f>G513</f>
        <v>12301.9</v>
      </c>
      <c r="H512" s="61">
        <f>H513</f>
        <v>0</v>
      </c>
      <c r="I512" s="61">
        <f>I513</f>
        <v>0</v>
      </c>
      <c r="J512" s="3"/>
      <c r="K512" s="3"/>
      <c r="L512" s="3"/>
    </row>
    <row r="513" spans="1:12" ht="37.5">
      <c r="A513" s="20" t="s">
        <v>317</v>
      </c>
      <c r="B513" s="13">
        <v>208</v>
      </c>
      <c r="C513" s="14" t="s">
        <v>275</v>
      </c>
      <c r="D513" s="14" t="s">
        <v>299</v>
      </c>
      <c r="E513" s="14" t="s">
        <v>825</v>
      </c>
      <c r="F513" s="14" t="s">
        <v>318</v>
      </c>
      <c r="G513" s="61">
        <v>12301.9</v>
      </c>
      <c r="H513" s="61">
        <v>0</v>
      </c>
      <c r="I513" s="61">
        <v>0</v>
      </c>
      <c r="J513" s="3"/>
      <c r="K513" s="3"/>
      <c r="L513" s="3"/>
    </row>
    <row r="514" spans="1:12" ht="75">
      <c r="A514" s="65" t="s">
        <v>92</v>
      </c>
      <c r="B514" s="13">
        <v>208</v>
      </c>
      <c r="C514" s="14" t="s">
        <v>275</v>
      </c>
      <c r="D514" s="14" t="s">
        <v>299</v>
      </c>
      <c r="E514" s="14" t="s">
        <v>93</v>
      </c>
      <c r="F514" s="14"/>
      <c r="G514" s="61">
        <f aca="true" t="shared" si="54" ref="G514:I515">G515</f>
        <v>94877.7</v>
      </c>
      <c r="H514" s="61">
        <f t="shared" si="54"/>
        <v>0</v>
      </c>
      <c r="I514" s="61">
        <f t="shared" si="54"/>
        <v>0</v>
      </c>
      <c r="J514" s="3"/>
      <c r="K514" s="3"/>
      <c r="L514" s="3"/>
    </row>
    <row r="515" spans="1:12" ht="37.5">
      <c r="A515" s="20" t="s">
        <v>335</v>
      </c>
      <c r="B515" s="13">
        <v>208</v>
      </c>
      <c r="C515" s="14" t="s">
        <v>275</v>
      </c>
      <c r="D515" s="14" t="s">
        <v>299</v>
      </c>
      <c r="E515" s="14" t="s">
        <v>127</v>
      </c>
      <c r="F515" s="14"/>
      <c r="G515" s="61">
        <f>G516</f>
        <v>94877.7</v>
      </c>
      <c r="H515" s="61">
        <f t="shared" si="54"/>
        <v>0</v>
      </c>
      <c r="I515" s="61">
        <f t="shared" si="54"/>
        <v>0</v>
      </c>
      <c r="J515" s="3"/>
      <c r="K515" s="3"/>
      <c r="L515" s="3"/>
    </row>
    <row r="516" spans="1:12" ht="37.5">
      <c r="A516" s="20" t="s">
        <v>238</v>
      </c>
      <c r="B516" s="13">
        <v>208</v>
      </c>
      <c r="C516" s="14" t="s">
        <v>275</v>
      </c>
      <c r="D516" s="14" t="s">
        <v>299</v>
      </c>
      <c r="E516" s="14" t="s">
        <v>906</v>
      </c>
      <c r="F516" s="14"/>
      <c r="G516" s="61">
        <f>G517</f>
        <v>94877.7</v>
      </c>
      <c r="H516" s="61">
        <f>H517</f>
        <v>0</v>
      </c>
      <c r="I516" s="61">
        <f>I517</f>
        <v>0</v>
      </c>
      <c r="J516" s="3"/>
      <c r="K516" s="3"/>
      <c r="L516" s="3"/>
    </row>
    <row r="517" spans="1:12" ht="37.5">
      <c r="A517" s="20" t="s">
        <v>317</v>
      </c>
      <c r="B517" s="13">
        <v>208</v>
      </c>
      <c r="C517" s="14" t="s">
        <v>275</v>
      </c>
      <c r="D517" s="14" t="s">
        <v>299</v>
      </c>
      <c r="E517" s="14" t="s">
        <v>906</v>
      </c>
      <c r="F517" s="14" t="s">
        <v>318</v>
      </c>
      <c r="G517" s="61">
        <v>94877.7</v>
      </c>
      <c r="H517" s="61">
        <v>0</v>
      </c>
      <c r="I517" s="61">
        <v>0</v>
      </c>
      <c r="J517" s="3"/>
      <c r="K517" s="3"/>
      <c r="L517" s="3"/>
    </row>
    <row r="518" spans="1:12" ht="56.25">
      <c r="A518" s="64" t="s">
        <v>212</v>
      </c>
      <c r="B518" s="13">
        <v>208</v>
      </c>
      <c r="C518" s="14" t="s">
        <v>275</v>
      </c>
      <c r="D518" s="14" t="s">
        <v>299</v>
      </c>
      <c r="E518" s="14" t="s">
        <v>497</v>
      </c>
      <c r="F518" s="14"/>
      <c r="G518" s="61">
        <f>G519</f>
        <v>154.6</v>
      </c>
      <c r="H518" s="61">
        <f>H519</f>
        <v>0</v>
      </c>
      <c r="I518" s="61">
        <f>I519</f>
        <v>0</v>
      </c>
      <c r="J518" s="3"/>
      <c r="K518" s="3"/>
      <c r="L518" s="3"/>
    </row>
    <row r="519" spans="1:12" ht="37.5">
      <c r="A519" s="20" t="s">
        <v>335</v>
      </c>
      <c r="B519" s="13">
        <v>208</v>
      </c>
      <c r="C519" s="14" t="s">
        <v>275</v>
      </c>
      <c r="D519" s="14" t="s">
        <v>299</v>
      </c>
      <c r="E519" s="14" t="s">
        <v>518</v>
      </c>
      <c r="F519" s="14"/>
      <c r="G519" s="61">
        <f>G520+G522</f>
        <v>154.6</v>
      </c>
      <c r="H519" s="61">
        <f>H520</f>
        <v>0</v>
      </c>
      <c r="I519" s="61">
        <f>I520</f>
        <v>0</v>
      </c>
      <c r="J519" s="3"/>
      <c r="K519" s="3"/>
      <c r="L519" s="3"/>
    </row>
    <row r="520" spans="1:12" ht="37.5">
      <c r="A520" s="20" t="s">
        <v>238</v>
      </c>
      <c r="B520" s="13">
        <v>208</v>
      </c>
      <c r="C520" s="14" t="s">
        <v>275</v>
      </c>
      <c r="D520" s="14" t="s">
        <v>299</v>
      </c>
      <c r="E520" s="14" t="s">
        <v>907</v>
      </c>
      <c r="F520" s="14"/>
      <c r="G520" s="61">
        <f>G521</f>
        <v>133.7</v>
      </c>
      <c r="H520" s="61">
        <f>H521</f>
        <v>0</v>
      </c>
      <c r="I520" s="61">
        <f>I521</f>
        <v>0</v>
      </c>
      <c r="J520" s="3"/>
      <c r="K520" s="3"/>
      <c r="L520" s="3"/>
    </row>
    <row r="521" spans="1:12" ht="37.5">
      <c r="A521" s="20" t="s">
        <v>317</v>
      </c>
      <c r="B521" s="13">
        <v>208</v>
      </c>
      <c r="C521" s="14" t="s">
        <v>275</v>
      </c>
      <c r="D521" s="14" t="s">
        <v>299</v>
      </c>
      <c r="E521" s="14" t="s">
        <v>907</v>
      </c>
      <c r="F521" s="14" t="s">
        <v>318</v>
      </c>
      <c r="G521" s="61">
        <v>133.7</v>
      </c>
      <c r="H521" s="61">
        <v>0</v>
      </c>
      <c r="I521" s="61">
        <v>0</v>
      </c>
      <c r="J521" s="3"/>
      <c r="K521" s="3"/>
      <c r="L521" s="3"/>
    </row>
    <row r="522" spans="1:12" ht="37.5">
      <c r="A522" s="20" t="s">
        <v>386</v>
      </c>
      <c r="B522" s="13">
        <v>208</v>
      </c>
      <c r="C522" s="14" t="s">
        <v>275</v>
      </c>
      <c r="D522" s="14" t="s">
        <v>299</v>
      </c>
      <c r="E522" s="14" t="s">
        <v>908</v>
      </c>
      <c r="F522" s="14"/>
      <c r="G522" s="61">
        <f>G523</f>
        <v>20.9</v>
      </c>
      <c r="H522" s="61">
        <f>H523</f>
        <v>0</v>
      </c>
      <c r="I522" s="61">
        <f>I523</f>
        <v>0</v>
      </c>
      <c r="J522" s="3"/>
      <c r="K522" s="3"/>
      <c r="L522" s="3"/>
    </row>
    <row r="523" spans="1:12" ht="37.5">
      <c r="A523" s="20" t="s">
        <v>317</v>
      </c>
      <c r="B523" s="13">
        <v>208</v>
      </c>
      <c r="C523" s="14" t="s">
        <v>275</v>
      </c>
      <c r="D523" s="14" t="s">
        <v>299</v>
      </c>
      <c r="E523" s="14" t="s">
        <v>908</v>
      </c>
      <c r="F523" s="14" t="s">
        <v>318</v>
      </c>
      <c r="G523" s="61">
        <v>20.9</v>
      </c>
      <c r="H523" s="61">
        <v>0</v>
      </c>
      <c r="I523" s="61">
        <v>0</v>
      </c>
      <c r="J523" s="3"/>
      <c r="K523" s="3"/>
      <c r="L523" s="3"/>
    </row>
    <row r="524" spans="1:12" ht="56.25">
      <c r="A524" s="20" t="s">
        <v>115</v>
      </c>
      <c r="B524" s="13">
        <v>208</v>
      </c>
      <c r="C524" s="14" t="s">
        <v>275</v>
      </c>
      <c r="D524" s="14" t="s">
        <v>299</v>
      </c>
      <c r="E524" s="14" t="s">
        <v>437</v>
      </c>
      <c r="F524" s="14"/>
      <c r="G524" s="61">
        <f aca="true" t="shared" si="55" ref="G524:I525">G525</f>
        <v>768.6</v>
      </c>
      <c r="H524" s="61">
        <f t="shared" si="55"/>
        <v>0</v>
      </c>
      <c r="I524" s="61">
        <f t="shared" si="55"/>
        <v>0</v>
      </c>
      <c r="J524" s="3"/>
      <c r="K524" s="3"/>
      <c r="L524" s="3"/>
    </row>
    <row r="525" spans="1:12" ht="37.5">
      <c r="A525" s="70" t="s">
        <v>335</v>
      </c>
      <c r="B525" s="13">
        <v>208</v>
      </c>
      <c r="C525" s="14" t="s">
        <v>275</v>
      </c>
      <c r="D525" s="14" t="s">
        <v>299</v>
      </c>
      <c r="E525" s="14" t="s">
        <v>753</v>
      </c>
      <c r="F525" s="14"/>
      <c r="G525" s="61">
        <f t="shared" si="55"/>
        <v>768.6</v>
      </c>
      <c r="H525" s="61">
        <f t="shared" si="55"/>
        <v>0</v>
      </c>
      <c r="I525" s="61">
        <f t="shared" si="55"/>
        <v>0</v>
      </c>
      <c r="J525" s="3"/>
      <c r="K525" s="3"/>
      <c r="L525" s="3"/>
    </row>
    <row r="526" spans="1:12" ht="37.5">
      <c r="A526" s="20" t="s">
        <v>317</v>
      </c>
      <c r="B526" s="13">
        <v>208</v>
      </c>
      <c r="C526" s="14" t="s">
        <v>275</v>
      </c>
      <c r="D526" s="14" t="s">
        <v>299</v>
      </c>
      <c r="E526" s="14" t="s">
        <v>753</v>
      </c>
      <c r="F526" s="14" t="s">
        <v>318</v>
      </c>
      <c r="G526" s="61">
        <v>768.6</v>
      </c>
      <c r="H526" s="61">
        <v>0</v>
      </c>
      <c r="I526" s="61">
        <v>0</v>
      </c>
      <c r="J526" s="3"/>
      <c r="K526" s="3"/>
      <c r="L526" s="3"/>
    </row>
    <row r="527" spans="1:12" ht="37.5">
      <c r="A527" s="20" t="s">
        <v>830</v>
      </c>
      <c r="B527" s="13">
        <v>208</v>
      </c>
      <c r="C527" s="14" t="s">
        <v>275</v>
      </c>
      <c r="D527" s="14" t="s">
        <v>299</v>
      </c>
      <c r="E527" s="14" t="s">
        <v>700</v>
      </c>
      <c r="F527" s="14"/>
      <c r="G527" s="61">
        <f aca="true" t="shared" si="56" ref="G527:I529">G528</f>
        <v>102</v>
      </c>
      <c r="H527" s="61">
        <f t="shared" si="56"/>
        <v>0</v>
      </c>
      <c r="I527" s="61">
        <f t="shared" si="56"/>
        <v>0</v>
      </c>
      <c r="J527" s="3"/>
      <c r="K527" s="3"/>
      <c r="L527" s="3"/>
    </row>
    <row r="528" spans="1:12" ht="37.5">
      <c r="A528" s="20" t="s">
        <v>335</v>
      </c>
      <c r="B528" s="13">
        <v>208</v>
      </c>
      <c r="C528" s="14" t="s">
        <v>275</v>
      </c>
      <c r="D528" s="14" t="s">
        <v>299</v>
      </c>
      <c r="E528" s="14" t="s">
        <v>828</v>
      </c>
      <c r="F528" s="14"/>
      <c r="G528" s="61">
        <f t="shared" si="56"/>
        <v>102</v>
      </c>
      <c r="H528" s="61">
        <f t="shared" si="56"/>
        <v>0</v>
      </c>
      <c r="I528" s="61">
        <f t="shared" si="56"/>
        <v>0</v>
      </c>
      <c r="J528" s="3"/>
      <c r="K528" s="3"/>
      <c r="L528" s="3"/>
    </row>
    <row r="529" spans="1:12" ht="37.5">
      <c r="A529" s="20" t="s">
        <v>238</v>
      </c>
      <c r="B529" s="13">
        <v>208</v>
      </c>
      <c r="C529" s="14" t="s">
        <v>275</v>
      </c>
      <c r="D529" s="14" t="s">
        <v>299</v>
      </c>
      <c r="E529" s="14" t="s">
        <v>829</v>
      </c>
      <c r="F529" s="14"/>
      <c r="G529" s="61">
        <f t="shared" si="56"/>
        <v>102</v>
      </c>
      <c r="H529" s="61">
        <f t="shared" si="56"/>
        <v>0</v>
      </c>
      <c r="I529" s="61">
        <f t="shared" si="56"/>
        <v>0</v>
      </c>
      <c r="J529" s="3"/>
      <c r="K529" s="3"/>
      <c r="L529" s="3"/>
    </row>
    <row r="530" spans="1:12" ht="37.5">
      <c r="A530" s="20" t="s">
        <v>317</v>
      </c>
      <c r="B530" s="13">
        <v>208</v>
      </c>
      <c r="C530" s="14" t="s">
        <v>275</v>
      </c>
      <c r="D530" s="14" t="s">
        <v>299</v>
      </c>
      <c r="E530" s="14" t="s">
        <v>829</v>
      </c>
      <c r="F530" s="14" t="s">
        <v>318</v>
      </c>
      <c r="G530" s="61">
        <v>102</v>
      </c>
      <c r="H530" s="61">
        <v>0</v>
      </c>
      <c r="I530" s="61">
        <v>0</v>
      </c>
      <c r="J530" s="3"/>
      <c r="K530" s="3"/>
      <c r="L530" s="3"/>
    </row>
    <row r="531" spans="1:12" ht="18.75">
      <c r="A531" s="20" t="s">
        <v>219</v>
      </c>
      <c r="B531" s="13">
        <v>208</v>
      </c>
      <c r="C531" s="14" t="s">
        <v>275</v>
      </c>
      <c r="D531" s="14" t="s">
        <v>262</v>
      </c>
      <c r="E531" s="14"/>
      <c r="F531" s="14"/>
      <c r="G531" s="59">
        <f>G532+G568+G564</f>
        <v>109355.49999999999</v>
      </c>
      <c r="H531" s="59">
        <f>H532+H568+H564</f>
        <v>94094.2</v>
      </c>
      <c r="I531" s="59">
        <f>I532+I568+I564</f>
        <v>94094.2</v>
      </c>
      <c r="J531" s="3"/>
      <c r="K531" s="3"/>
      <c r="L531" s="3"/>
    </row>
    <row r="532" spans="1:12" ht="37.5">
      <c r="A532" s="20" t="s">
        <v>148</v>
      </c>
      <c r="B532" s="13">
        <v>208</v>
      </c>
      <c r="C532" s="14" t="s">
        <v>275</v>
      </c>
      <c r="D532" s="14" t="s">
        <v>262</v>
      </c>
      <c r="E532" s="14" t="s">
        <v>433</v>
      </c>
      <c r="F532" s="14"/>
      <c r="G532" s="59">
        <f>G533+G537+G549+G553+G557</f>
        <v>108988.9</v>
      </c>
      <c r="H532" s="59">
        <f>H533+H537+H549+H553+H557</f>
        <v>94094.2</v>
      </c>
      <c r="I532" s="59">
        <f>I533+I537+I549+I553+I557</f>
        <v>94094.2</v>
      </c>
      <c r="J532" s="3"/>
      <c r="K532" s="3"/>
      <c r="L532" s="3"/>
    </row>
    <row r="533" spans="1:12" ht="37.5">
      <c r="A533" s="20" t="s">
        <v>389</v>
      </c>
      <c r="B533" s="13">
        <v>208</v>
      </c>
      <c r="C533" s="14" t="s">
        <v>275</v>
      </c>
      <c r="D533" s="14" t="s">
        <v>262</v>
      </c>
      <c r="E533" s="14" t="s">
        <v>500</v>
      </c>
      <c r="F533" s="14"/>
      <c r="G533" s="59">
        <f aca="true" t="shared" si="57" ref="G533:I535">G534</f>
        <v>5.6</v>
      </c>
      <c r="H533" s="59">
        <f t="shared" si="57"/>
        <v>0</v>
      </c>
      <c r="I533" s="59">
        <f t="shared" si="57"/>
        <v>0</v>
      </c>
      <c r="J533" s="3"/>
      <c r="K533" s="3"/>
      <c r="L533" s="3"/>
    </row>
    <row r="534" spans="1:12" ht="37.5">
      <c r="A534" s="20" t="s">
        <v>335</v>
      </c>
      <c r="B534" s="13">
        <v>208</v>
      </c>
      <c r="C534" s="14" t="s">
        <v>275</v>
      </c>
      <c r="D534" s="14" t="s">
        <v>262</v>
      </c>
      <c r="E534" s="14" t="s">
        <v>744</v>
      </c>
      <c r="F534" s="14"/>
      <c r="G534" s="59">
        <f t="shared" si="57"/>
        <v>5.6</v>
      </c>
      <c r="H534" s="59">
        <f t="shared" si="57"/>
        <v>0</v>
      </c>
      <c r="I534" s="59">
        <f t="shared" si="57"/>
        <v>0</v>
      </c>
      <c r="J534" s="3"/>
      <c r="K534" s="3"/>
      <c r="L534" s="3"/>
    </row>
    <row r="535" spans="1:12" ht="37.5">
      <c r="A535" s="20" t="s">
        <v>385</v>
      </c>
      <c r="B535" s="13">
        <v>208</v>
      </c>
      <c r="C535" s="14" t="s">
        <v>275</v>
      </c>
      <c r="D535" s="14" t="s">
        <v>262</v>
      </c>
      <c r="E535" s="14" t="s">
        <v>831</v>
      </c>
      <c r="F535" s="14"/>
      <c r="G535" s="59">
        <f t="shared" si="57"/>
        <v>5.6</v>
      </c>
      <c r="H535" s="59">
        <f t="shared" si="57"/>
        <v>0</v>
      </c>
      <c r="I535" s="59">
        <f t="shared" si="57"/>
        <v>0</v>
      </c>
      <c r="J535" s="3"/>
      <c r="K535" s="3"/>
      <c r="L535" s="3"/>
    </row>
    <row r="536" spans="1:12" ht="37.5">
      <c r="A536" s="20" t="s">
        <v>317</v>
      </c>
      <c r="B536" s="13">
        <v>208</v>
      </c>
      <c r="C536" s="14" t="s">
        <v>275</v>
      </c>
      <c r="D536" s="14" t="s">
        <v>262</v>
      </c>
      <c r="E536" s="14" t="s">
        <v>831</v>
      </c>
      <c r="F536" s="14" t="s">
        <v>318</v>
      </c>
      <c r="G536" s="59">
        <v>5.6</v>
      </c>
      <c r="H536" s="59">
        <v>0</v>
      </c>
      <c r="I536" s="59">
        <v>0</v>
      </c>
      <c r="J536" s="3"/>
      <c r="K536" s="3"/>
      <c r="L536" s="3"/>
    </row>
    <row r="537" spans="1:12" ht="37.5">
      <c r="A537" s="20" t="s">
        <v>244</v>
      </c>
      <c r="B537" s="13">
        <v>208</v>
      </c>
      <c r="C537" s="14" t="s">
        <v>275</v>
      </c>
      <c r="D537" s="14" t="s">
        <v>262</v>
      </c>
      <c r="E537" s="14" t="s">
        <v>480</v>
      </c>
      <c r="F537" s="14"/>
      <c r="G537" s="59">
        <f>G538</f>
        <v>13704.7</v>
      </c>
      <c r="H537" s="59">
        <f>H538</f>
        <v>0</v>
      </c>
      <c r="I537" s="59">
        <f>I538</f>
        <v>0</v>
      </c>
      <c r="J537" s="3"/>
      <c r="K537" s="3"/>
      <c r="L537" s="3"/>
    </row>
    <row r="538" spans="1:12" ht="37.5">
      <c r="A538" s="20" t="s">
        <v>335</v>
      </c>
      <c r="B538" s="13">
        <v>208</v>
      </c>
      <c r="C538" s="14" t="s">
        <v>275</v>
      </c>
      <c r="D538" s="14" t="s">
        <v>262</v>
      </c>
      <c r="E538" s="14" t="s">
        <v>481</v>
      </c>
      <c r="F538" s="14"/>
      <c r="G538" s="59">
        <f>G539+G541+G543+G545+G547</f>
        <v>13704.7</v>
      </c>
      <c r="H538" s="59">
        <f>H539+H541+H543+H545+H547</f>
        <v>0</v>
      </c>
      <c r="I538" s="59">
        <f>I539+I541+I543+I545+I547</f>
        <v>0</v>
      </c>
      <c r="J538" s="3"/>
      <c r="K538" s="3"/>
      <c r="L538" s="3"/>
    </row>
    <row r="539" spans="1:12" ht="37.5">
      <c r="A539" s="20" t="s">
        <v>385</v>
      </c>
      <c r="B539" s="13">
        <v>208</v>
      </c>
      <c r="C539" s="14" t="s">
        <v>275</v>
      </c>
      <c r="D539" s="14" t="s">
        <v>262</v>
      </c>
      <c r="E539" s="14" t="s">
        <v>832</v>
      </c>
      <c r="F539" s="14"/>
      <c r="G539" s="59">
        <f>G540</f>
        <v>300.3</v>
      </c>
      <c r="H539" s="59">
        <f>H540</f>
        <v>0</v>
      </c>
      <c r="I539" s="59">
        <f>I540</f>
        <v>0</v>
      </c>
      <c r="J539" s="3"/>
      <c r="K539" s="3"/>
      <c r="L539" s="3"/>
    </row>
    <row r="540" spans="1:12" ht="37.5">
      <c r="A540" s="20" t="s">
        <v>317</v>
      </c>
      <c r="B540" s="13">
        <v>208</v>
      </c>
      <c r="C540" s="14" t="s">
        <v>275</v>
      </c>
      <c r="D540" s="14" t="s">
        <v>262</v>
      </c>
      <c r="E540" s="14" t="s">
        <v>832</v>
      </c>
      <c r="F540" s="14" t="s">
        <v>318</v>
      </c>
      <c r="G540" s="59">
        <v>300.3</v>
      </c>
      <c r="H540" s="59">
        <v>0</v>
      </c>
      <c r="I540" s="59">
        <v>0</v>
      </c>
      <c r="J540" s="3"/>
      <c r="K540" s="3"/>
      <c r="L540" s="3"/>
    </row>
    <row r="541" spans="1:12" ht="37.5">
      <c r="A541" s="20" t="s">
        <v>835</v>
      </c>
      <c r="B541" s="13">
        <v>208</v>
      </c>
      <c r="C541" s="14" t="s">
        <v>275</v>
      </c>
      <c r="D541" s="14" t="s">
        <v>262</v>
      </c>
      <c r="E541" s="14" t="s">
        <v>833</v>
      </c>
      <c r="F541" s="14"/>
      <c r="G541" s="59">
        <f>G542</f>
        <v>7037.4</v>
      </c>
      <c r="H541" s="59">
        <f>H542</f>
        <v>0</v>
      </c>
      <c r="I541" s="59">
        <f>I542</f>
        <v>0</v>
      </c>
      <c r="J541" s="3"/>
      <c r="K541" s="3"/>
      <c r="L541" s="3"/>
    </row>
    <row r="542" spans="1:12" ht="37.5">
      <c r="A542" s="20" t="s">
        <v>317</v>
      </c>
      <c r="B542" s="13">
        <v>208</v>
      </c>
      <c r="C542" s="14" t="s">
        <v>275</v>
      </c>
      <c r="D542" s="14" t="s">
        <v>262</v>
      </c>
      <c r="E542" s="14" t="s">
        <v>833</v>
      </c>
      <c r="F542" s="14" t="s">
        <v>318</v>
      </c>
      <c r="G542" s="59">
        <v>7037.4</v>
      </c>
      <c r="H542" s="59">
        <v>0</v>
      </c>
      <c r="I542" s="59">
        <v>0</v>
      </c>
      <c r="J542" s="3"/>
      <c r="K542" s="3"/>
      <c r="L542" s="3"/>
    </row>
    <row r="543" spans="1:12" ht="37.5">
      <c r="A543" s="20" t="s">
        <v>836</v>
      </c>
      <c r="B543" s="13">
        <v>208</v>
      </c>
      <c r="C543" s="14" t="s">
        <v>275</v>
      </c>
      <c r="D543" s="14" t="s">
        <v>262</v>
      </c>
      <c r="E543" s="14" t="s">
        <v>834</v>
      </c>
      <c r="F543" s="14"/>
      <c r="G543" s="59">
        <f>G544</f>
        <v>6337</v>
      </c>
      <c r="H543" s="59">
        <f>H544</f>
        <v>0</v>
      </c>
      <c r="I543" s="59">
        <f>I544</f>
        <v>0</v>
      </c>
      <c r="J543" s="3"/>
      <c r="K543" s="3"/>
      <c r="L543" s="3"/>
    </row>
    <row r="544" spans="1:12" ht="37.5">
      <c r="A544" s="20" t="s">
        <v>317</v>
      </c>
      <c r="B544" s="13">
        <v>208</v>
      </c>
      <c r="C544" s="14" t="s">
        <v>275</v>
      </c>
      <c r="D544" s="14" t="s">
        <v>262</v>
      </c>
      <c r="E544" s="14" t="s">
        <v>834</v>
      </c>
      <c r="F544" s="14" t="s">
        <v>318</v>
      </c>
      <c r="G544" s="59">
        <v>6337</v>
      </c>
      <c r="H544" s="59">
        <v>0</v>
      </c>
      <c r="I544" s="59">
        <v>0</v>
      </c>
      <c r="J544" s="3"/>
      <c r="K544" s="3"/>
      <c r="L544" s="3"/>
    </row>
    <row r="545" spans="1:12" ht="56.25">
      <c r="A545" s="20" t="s">
        <v>875</v>
      </c>
      <c r="B545" s="13">
        <v>208</v>
      </c>
      <c r="C545" s="14" t="s">
        <v>275</v>
      </c>
      <c r="D545" s="14" t="s">
        <v>262</v>
      </c>
      <c r="E545" s="14" t="s">
        <v>877</v>
      </c>
      <c r="F545" s="14"/>
      <c r="G545" s="59">
        <f>G546</f>
        <v>15</v>
      </c>
      <c r="H545" s="59">
        <f>H546</f>
        <v>0</v>
      </c>
      <c r="I545" s="59">
        <f>I546</f>
        <v>0</v>
      </c>
      <c r="J545" s="3"/>
      <c r="K545" s="3"/>
      <c r="L545" s="3"/>
    </row>
    <row r="546" spans="1:12" ht="37.5">
      <c r="A546" s="20" t="s">
        <v>317</v>
      </c>
      <c r="B546" s="13">
        <v>208</v>
      </c>
      <c r="C546" s="14" t="s">
        <v>275</v>
      </c>
      <c r="D546" s="14" t="s">
        <v>262</v>
      </c>
      <c r="E546" s="14" t="s">
        <v>877</v>
      </c>
      <c r="F546" s="14" t="s">
        <v>318</v>
      </c>
      <c r="G546" s="59">
        <v>15</v>
      </c>
      <c r="H546" s="59">
        <v>0</v>
      </c>
      <c r="I546" s="59">
        <v>0</v>
      </c>
      <c r="J546" s="3"/>
      <c r="K546" s="3"/>
      <c r="L546" s="3"/>
    </row>
    <row r="547" spans="1:12" ht="56.25">
      <c r="A547" s="20" t="s">
        <v>876</v>
      </c>
      <c r="B547" s="13">
        <v>208</v>
      </c>
      <c r="C547" s="14" t="s">
        <v>275</v>
      </c>
      <c r="D547" s="14" t="s">
        <v>262</v>
      </c>
      <c r="E547" s="14" t="s">
        <v>878</v>
      </c>
      <c r="F547" s="14"/>
      <c r="G547" s="59">
        <f>G548</f>
        <v>15</v>
      </c>
      <c r="H547" s="59">
        <f>H548</f>
        <v>0</v>
      </c>
      <c r="I547" s="59">
        <f>I548</f>
        <v>0</v>
      </c>
      <c r="J547" s="3"/>
      <c r="K547" s="3"/>
      <c r="L547" s="3"/>
    </row>
    <row r="548" spans="1:12" ht="37.5">
      <c r="A548" s="20" t="s">
        <v>317</v>
      </c>
      <c r="B548" s="13">
        <v>208</v>
      </c>
      <c r="C548" s="14" t="s">
        <v>275</v>
      </c>
      <c r="D548" s="14" t="s">
        <v>262</v>
      </c>
      <c r="E548" s="14" t="s">
        <v>878</v>
      </c>
      <c r="F548" s="14" t="s">
        <v>318</v>
      </c>
      <c r="G548" s="59">
        <v>15</v>
      </c>
      <c r="H548" s="59">
        <v>0</v>
      </c>
      <c r="I548" s="59">
        <v>0</v>
      </c>
      <c r="J548" s="3"/>
      <c r="K548" s="3"/>
      <c r="L548" s="3"/>
    </row>
    <row r="549" spans="1:12" ht="37.5">
      <c r="A549" s="48" t="s">
        <v>782</v>
      </c>
      <c r="B549" s="13">
        <v>208</v>
      </c>
      <c r="C549" s="14" t="s">
        <v>275</v>
      </c>
      <c r="D549" s="14" t="s">
        <v>262</v>
      </c>
      <c r="E549" s="14" t="s">
        <v>501</v>
      </c>
      <c r="F549" s="14"/>
      <c r="G549" s="59">
        <f aca="true" t="shared" si="58" ref="G549:I551">G550</f>
        <v>258.9</v>
      </c>
      <c r="H549" s="59">
        <f t="shared" si="58"/>
        <v>0</v>
      </c>
      <c r="I549" s="59">
        <f t="shared" si="58"/>
        <v>0</v>
      </c>
      <c r="J549" s="3"/>
      <c r="K549" s="3"/>
      <c r="L549" s="3"/>
    </row>
    <row r="550" spans="1:12" ht="37.5">
      <c r="A550" s="20" t="s">
        <v>335</v>
      </c>
      <c r="B550" s="13">
        <v>208</v>
      </c>
      <c r="C550" s="14" t="s">
        <v>275</v>
      </c>
      <c r="D550" s="14" t="s">
        <v>262</v>
      </c>
      <c r="E550" s="14" t="s">
        <v>780</v>
      </c>
      <c r="F550" s="14"/>
      <c r="G550" s="59">
        <f t="shared" si="58"/>
        <v>258.9</v>
      </c>
      <c r="H550" s="59">
        <f t="shared" si="58"/>
        <v>0</v>
      </c>
      <c r="I550" s="59">
        <f t="shared" si="58"/>
        <v>0</v>
      </c>
      <c r="J550" s="3"/>
      <c r="K550" s="3"/>
      <c r="L550" s="3"/>
    </row>
    <row r="551" spans="1:12" ht="37.5">
      <c r="A551" s="20" t="s">
        <v>385</v>
      </c>
      <c r="B551" s="13">
        <v>208</v>
      </c>
      <c r="C551" s="14" t="s">
        <v>275</v>
      </c>
      <c r="D551" s="14" t="s">
        <v>262</v>
      </c>
      <c r="E551" s="14" t="s">
        <v>837</v>
      </c>
      <c r="F551" s="14"/>
      <c r="G551" s="59">
        <f t="shared" si="58"/>
        <v>258.9</v>
      </c>
      <c r="H551" s="59">
        <f t="shared" si="58"/>
        <v>0</v>
      </c>
      <c r="I551" s="59">
        <f t="shared" si="58"/>
        <v>0</v>
      </c>
      <c r="J551" s="3"/>
      <c r="K551" s="3"/>
      <c r="L551" s="3"/>
    </row>
    <row r="552" spans="1:12" ht="37.5">
      <c r="A552" s="20" t="s">
        <v>317</v>
      </c>
      <c r="B552" s="13">
        <v>208</v>
      </c>
      <c r="C552" s="14" t="s">
        <v>275</v>
      </c>
      <c r="D552" s="14" t="s">
        <v>262</v>
      </c>
      <c r="E552" s="14" t="s">
        <v>837</v>
      </c>
      <c r="F552" s="14" t="s">
        <v>318</v>
      </c>
      <c r="G552" s="59">
        <v>258.9</v>
      </c>
      <c r="H552" s="59">
        <v>0</v>
      </c>
      <c r="I552" s="59">
        <v>0</v>
      </c>
      <c r="J552" s="3"/>
      <c r="K552" s="3"/>
      <c r="L552" s="3"/>
    </row>
    <row r="553" spans="1:12" ht="56.25">
      <c r="A553" s="20" t="s">
        <v>150</v>
      </c>
      <c r="B553" s="13">
        <v>208</v>
      </c>
      <c r="C553" s="14" t="s">
        <v>275</v>
      </c>
      <c r="D553" s="14" t="s">
        <v>262</v>
      </c>
      <c r="E553" s="14" t="s">
        <v>466</v>
      </c>
      <c r="F553" s="14"/>
      <c r="G553" s="59">
        <f aca="true" t="shared" si="59" ref="G553:I555">G554</f>
        <v>230</v>
      </c>
      <c r="H553" s="59">
        <f t="shared" si="59"/>
        <v>230</v>
      </c>
      <c r="I553" s="59">
        <f t="shared" si="59"/>
        <v>230</v>
      </c>
      <c r="J553" s="3"/>
      <c r="K553" s="3"/>
      <c r="L553" s="3"/>
    </row>
    <row r="554" spans="1:12" ht="37.5">
      <c r="A554" s="20" t="s">
        <v>335</v>
      </c>
      <c r="B554" s="13">
        <v>208</v>
      </c>
      <c r="C554" s="14" t="s">
        <v>149</v>
      </c>
      <c r="D554" s="14" t="s">
        <v>262</v>
      </c>
      <c r="E554" s="14" t="s">
        <v>467</v>
      </c>
      <c r="F554" s="14"/>
      <c r="G554" s="59">
        <f t="shared" si="59"/>
        <v>230</v>
      </c>
      <c r="H554" s="59">
        <f t="shared" si="59"/>
        <v>230</v>
      </c>
      <c r="I554" s="59">
        <f t="shared" si="59"/>
        <v>230</v>
      </c>
      <c r="J554" s="3"/>
      <c r="K554" s="3"/>
      <c r="L554" s="3"/>
    </row>
    <row r="555" spans="1:12" ht="37.5">
      <c r="A555" s="20" t="s">
        <v>385</v>
      </c>
      <c r="B555" s="13">
        <v>208</v>
      </c>
      <c r="C555" s="14" t="s">
        <v>149</v>
      </c>
      <c r="D555" s="14" t="s">
        <v>262</v>
      </c>
      <c r="E555" s="14" t="s">
        <v>495</v>
      </c>
      <c r="F555" s="14"/>
      <c r="G555" s="59">
        <f t="shared" si="59"/>
        <v>230</v>
      </c>
      <c r="H555" s="59">
        <f t="shared" si="59"/>
        <v>230</v>
      </c>
      <c r="I555" s="59">
        <f t="shared" si="59"/>
        <v>230</v>
      </c>
      <c r="J555" s="3"/>
      <c r="K555" s="3"/>
      <c r="L555" s="3"/>
    </row>
    <row r="556" spans="1:12" ht="37.5">
      <c r="A556" s="48" t="s">
        <v>317</v>
      </c>
      <c r="B556" s="13">
        <v>208</v>
      </c>
      <c r="C556" s="14" t="s">
        <v>149</v>
      </c>
      <c r="D556" s="14" t="s">
        <v>262</v>
      </c>
      <c r="E556" s="14" t="s">
        <v>495</v>
      </c>
      <c r="F556" s="14" t="s">
        <v>318</v>
      </c>
      <c r="G556" s="59">
        <v>230</v>
      </c>
      <c r="H556" s="59">
        <v>230</v>
      </c>
      <c r="I556" s="59">
        <v>230</v>
      </c>
      <c r="J556" s="3"/>
      <c r="K556" s="3"/>
      <c r="L556" s="3"/>
    </row>
    <row r="557" spans="1:12" ht="37.5">
      <c r="A557" s="20" t="s">
        <v>152</v>
      </c>
      <c r="B557" s="13">
        <v>208</v>
      </c>
      <c r="C557" s="14" t="s">
        <v>275</v>
      </c>
      <c r="D557" s="14" t="s">
        <v>262</v>
      </c>
      <c r="E557" s="14" t="s">
        <v>434</v>
      </c>
      <c r="F557" s="14"/>
      <c r="G557" s="59">
        <f>G558+G561</f>
        <v>94789.7</v>
      </c>
      <c r="H557" s="59">
        <f>H558+H561</f>
        <v>93864.2</v>
      </c>
      <c r="I557" s="59">
        <f>I558+I561</f>
        <v>93864.2</v>
      </c>
      <c r="J557" s="3"/>
      <c r="K557" s="3"/>
      <c r="L557" s="3"/>
    </row>
    <row r="558" spans="1:12" ht="37.5">
      <c r="A558" s="20" t="s">
        <v>336</v>
      </c>
      <c r="B558" s="13">
        <v>208</v>
      </c>
      <c r="C558" s="14" t="s">
        <v>275</v>
      </c>
      <c r="D558" s="14" t="s">
        <v>262</v>
      </c>
      <c r="E558" s="14" t="s">
        <v>489</v>
      </c>
      <c r="F558" s="14"/>
      <c r="G558" s="59">
        <f aca="true" t="shared" si="60" ref="G558:I559">G559</f>
        <v>94764.7</v>
      </c>
      <c r="H558" s="59">
        <f t="shared" si="60"/>
        <v>93864.2</v>
      </c>
      <c r="I558" s="59">
        <f t="shared" si="60"/>
        <v>93864.2</v>
      </c>
      <c r="J558" s="3"/>
      <c r="K558" s="3"/>
      <c r="L558" s="3"/>
    </row>
    <row r="559" spans="1:9" ht="56.25">
      <c r="A559" s="20" t="s">
        <v>154</v>
      </c>
      <c r="B559" s="13">
        <v>208</v>
      </c>
      <c r="C559" s="14" t="s">
        <v>275</v>
      </c>
      <c r="D559" s="14" t="s">
        <v>262</v>
      </c>
      <c r="E559" s="14" t="s">
        <v>496</v>
      </c>
      <c r="F559" s="14"/>
      <c r="G559" s="61">
        <f t="shared" si="60"/>
        <v>94764.7</v>
      </c>
      <c r="H559" s="61">
        <f t="shared" si="60"/>
        <v>93864.2</v>
      </c>
      <c r="I559" s="61">
        <f t="shared" si="60"/>
        <v>93864.2</v>
      </c>
    </row>
    <row r="560" spans="1:9" ht="37.5">
      <c r="A560" s="20" t="s">
        <v>317</v>
      </c>
      <c r="B560" s="13">
        <v>208</v>
      </c>
      <c r="C560" s="14" t="s">
        <v>275</v>
      </c>
      <c r="D560" s="14" t="s">
        <v>262</v>
      </c>
      <c r="E560" s="14" t="s">
        <v>496</v>
      </c>
      <c r="F560" s="14">
        <v>600</v>
      </c>
      <c r="G560" s="59">
        <v>94764.7</v>
      </c>
      <c r="H560" s="59">
        <v>93864.2</v>
      </c>
      <c r="I560" s="59">
        <v>93864.2</v>
      </c>
    </row>
    <row r="561" spans="1:9" ht="37.5">
      <c r="A561" s="20" t="s">
        <v>335</v>
      </c>
      <c r="B561" s="13">
        <v>208</v>
      </c>
      <c r="C561" s="14" t="s">
        <v>275</v>
      </c>
      <c r="D561" s="14" t="s">
        <v>262</v>
      </c>
      <c r="E561" s="14" t="s">
        <v>838</v>
      </c>
      <c r="F561" s="14"/>
      <c r="G561" s="59">
        <f aca="true" t="shared" si="61" ref="G561:I562">G562</f>
        <v>25</v>
      </c>
      <c r="H561" s="59">
        <f t="shared" si="61"/>
        <v>0</v>
      </c>
      <c r="I561" s="59">
        <f t="shared" si="61"/>
        <v>0</v>
      </c>
    </row>
    <row r="562" spans="1:9" ht="37.5">
      <c r="A562" s="20" t="s">
        <v>385</v>
      </c>
      <c r="B562" s="13">
        <v>208</v>
      </c>
      <c r="C562" s="14" t="s">
        <v>275</v>
      </c>
      <c r="D562" s="14" t="s">
        <v>262</v>
      </c>
      <c r="E562" s="14" t="s">
        <v>839</v>
      </c>
      <c r="F562" s="14"/>
      <c r="G562" s="59">
        <f t="shared" si="61"/>
        <v>25</v>
      </c>
      <c r="H562" s="59">
        <f t="shared" si="61"/>
        <v>0</v>
      </c>
      <c r="I562" s="59">
        <f t="shared" si="61"/>
        <v>0</v>
      </c>
    </row>
    <row r="563" spans="1:9" ht="37.5">
      <c r="A563" s="48" t="s">
        <v>317</v>
      </c>
      <c r="B563" s="13">
        <v>208</v>
      </c>
      <c r="C563" s="14" t="s">
        <v>275</v>
      </c>
      <c r="D563" s="14" t="s">
        <v>262</v>
      </c>
      <c r="E563" s="14" t="s">
        <v>839</v>
      </c>
      <c r="F563" s="14" t="s">
        <v>318</v>
      </c>
      <c r="G563" s="59">
        <v>25</v>
      </c>
      <c r="H563" s="59">
        <v>0</v>
      </c>
      <c r="I563" s="59">
        <v>0</v>
      </c>
    </row>
    <row r="564" spans="1:9" ht="56.25">
      <c r="A564" s="64" t="s">
        <v>212</v>
      </c>
      <c r="B564" s="13">
        <v>208</v>
      </c>
      <c r="C564" s="14" t="s">
        <v>275</v>
      </c>
      <c r="D564" s="14" t="s">
        <v>262</v>
      </c>
      <c r="E564" s="14" t="s">
        <v>497</v>
      </c>
      <c r="F564" s="14"/>
      <c r="G564" s="59">
        <f aca="true" t="shared" si="62" ref="G564:I566">G565</f>
        <v>33.4</v>
      </c>
      <c r="H564" s="59">
        <f t="shared" si="62"/>
        <v>0</v>
      </c>
      <c r="I564" s="59">
        <f t="shared" si="62"/>
        <v>0</v>
      </c>
    </row>
    <row r="565" spans="1:9" ht="37.5">
      <c r="A565" s="20" t="s">
        <v>335</v>
      </c>
      <c r="B565" s="13">
        <v>208</v>
      </c>
      <c r="C565" s="14" t="s">
        <v>275</v>
      </c>
      <c r="D565" s="14" t="s">
        <v>262</v>
      </c>
      <c r="E565" s="14" t="s">
        <v>518</v>
      </c>
      <c r="F565" s="14"/>
      <c r="G565" s="59">
        <f t="shared" si="62"/>
        <v>33.4</v>
      </c>
      <c r="H565" s="59">
        <f t="shared" si="62"/>
        <v>0</v>
      </c>
      <c r="I565" s="59">
        <f t="shared" si="62"/>
        <v>0</v>
      </c>
    </row>
    <row r="566" spans="1:9" ht="37.5">
      <c r="A566" s="20" t="s">
        <v>385</v>
      </c>
      <c r="B566" s="13">
        <v>208</v>
      </c>
      <c r="C566" s="14" t="s">
        <v>275</v>
      </c>
      <c r="D566" s="14" t="s">
        <v>262</v>
      </c>
      <c r="E566" s="14" t="s">
        <v>909</v>
      </c>
      <c r="F566" s="14"/>
      <c r="G566" s="59">
        <f t="shared" si="62"/>
        <v>33.4</v>
      </c>
      <c r="H566" s="59">
        <f t="shared" si="62"/>
        <v>0</v>
      </c>
      <c r="I566" s="59">
        <f t="shared" si="62"/>
        <v>0</v>
      </c>
    </row>
    <row r="567" spans="1:9" ht="37.5">
      <c r="A567" s="20" t="s">
        <v>317</v>
      </c>
      <c r="B567" s="13">
        <v>208</v>
      </c>
      <c r="C567" s="14" t="s">
        <v>275</v>
      </c>
      <c r="D567" s="14" t="s">
        <v>262</v>
      </c>
      <c r="E567" s="14" t="s">
        <v>909</v>
      </c>
      <c r="F567" s="14" t="s">
        <v>318</v>
      </c>
      <c r="G567" s="59">
        <v>33.4</v>
      </c>
      <c r="H567" s="59">
        <v>0</v>
      </c>
      <c r="I567" s="59">
        <v>0</v>
      </c>
    </row>
    <row r="568" spans="1:9" ht="56.25">
      <c r="A568" s="20" t="s">
        <v>115</v>
      </c>
      <c r="B568" s="13">
        <v>208</v>
      </c>
      <c r="C568" s="14" t="s">
        <v>275</v>
      </c>
      <c r="D568" s="14" t="s">
        <v>262</v>
      </c>
      <c r="E568" s="14" t="s">
        <v>437</v>
      </c>
      <c r="F568" s="14"/>
      <c r="G568" s="59">
        <f aca="true" t="shared" si="63" ref="G568:I569">G569</f>
        <v>333.2</v>
      </c>
      <c r="H568" s="59">
        <f t="shared" si="63"/>
        <v>0</v>
      </c>
      <c r="I568" s="59">
        <f t="shared" si="63"/>
        <v>0</v>
      </c>
    </row>
    <row r="569" spans="1:9" ht="37.5">
      <c r="A569" s="70" t="s">
        <v>335</v>
      </c>
      <c r="B569" s="13">
        <v>208</v>
      </c>
      <c r="C569" s="14" t="s">
        <v>275</v>
      </c>
      <c r="D569" s="14" t="s">
        <v>262</v>
      </c>
      <c r="E569" s="14" t="s">
        <v>753</v>
      </c>
      <c r="F569" s="14"/>
      <c r="G569" s="59">
        <f t="shared" si="63"/>
        <v>333.2</v>
      </c>
      <c r="H569" s="59">
        <f t="shared" si="63"/>
        <v>0</v>
      </c>
      <c r="I569" s="59">
        <f t="shared" si="63"/>
        <v>0</v>
      </c>
    </row>
    <row r="570" spans="1:9" ht="37.5">
      <c r="A570" s="20" t="s">
        <v>317</v>
      </c>
      <c r="B570" s="13">
        <v>208</v>
      </c>
      <c r="C570" s="14" t="s">
        <v>275</v>
      </c>
      <c r="D570" s="14" t="s">
        <v>262</v>
      </c>
      <c r="E570" s="14" t="s">
        <v>753</v>
      </c>
      <c r="F570" s="14" t="s">
        <v>318</v>
      </c>
      <c r="G570" s="59">
        <v>333.2</v>
      </c>
      <c r="H570" s="59">
        <v>0</v>
      </c>
      <c r="I570" s="59">
        <v>0</v>
      </c>
    </row>
    <row r="571" spans="1:9" ht="37.5">
      <c r="A571" s="48" t="s">
        <v>278</v>
      </c>
      <c r="B571" s="13">
        <v>208</v>
      </c>
      <c r="C571" s="14" t="s">
        <v>275</v>
      </c>
      <c r="D571" s="14" t="s">
        <v>276</v>
      </c>
      <c r="E571" s="14"/>
      <c r="F571" s="14"/>
      <c r="G571" s="61">
        <f aca="true" t="shared" si="64" ref="G571:I573">G572</f>
        <v>20</v>
      </c>
      <c r="H571" s="61">
        <f t="shared" si="64"/>
        <v>20</v>
      </c>
      <c r="I571" s="61">
        <f t="shared" si="64"/>
        <v>20</v>
      </c>
    </row>
    <row r="572" spans="1:9" ht="37.5">
      <c r="A572" s="20" t="s">
        <v>158</v>
      </c>
      <c r="B572" s="13">
        <v>208</v>
      </c>
      <c r="C572" s="14" t="s">
        <v>275</v>
      </c>
      <c r="D572" s="14" t="s">
        <v>276</v>
      </c>
      <c r="E572" s="14" t="s">
        <v>448</v>
      </c>
      <c r="F572" s="14"/>
      <c r="G572" s="61">
        <f t="shared" si="64"/>
        <v>20</v>
      </c>
      <c r="H572" s="61">
        <f t="shared" si="64"/>
        <v>20</v>
      </c>
      <c r="I572" s="61">
        <f t="shared" si="64"/>
        <v>20</v>
      </c>
    </row>
    <row r="573" spans="1:9" ht="18.75">
      <c r="A573" s="20" t="s">
        <v>259</v>
      </c>
      <c r="B573" s="13">
        <v>208</v>
      </c>
      <c r="C573" s="14" t="s">
        <v>275</v>
      </c>
      <c r="D573" s="14" t="s">
        <v>276</v>
      </c>
      <c r="E573" s="14" t="s">
        <v>449</v>
      </c>
      <c r="F573" s="14"/>
      <c r="G573" s="61">
        <f t="shared" si="64"/>
        <v>20</v>
      </c>
      <c r="H573" s="61">
        <f t="shared" si="64"/>
        <v>20</v>
      </c>
      <c r="I573" s="61">
        <f t="shared" si="64"/>
        <v>20</v>
      </c>
    </row>
    <row r="574" spans="1:9" ht="37.5">
      <c r="A574" s="20" t="s">
        <v>157</v>
      </c>
      <c r="B574" s="13">
        <v>208</v>
      </c>
      <c r="C574" s="14" t="s">
        <v>275</v>
      </c>
      <c r="D574" s="14" t="s">
        <v>276</v>
      </c>
      <c r="E574" s="14" t="s">
        <v>449</v>
      </c>
      <c r="F574" s="14">
        <v>200</v>
      </c>
      <c r="G574" s="59">
        <v>20</v>
      </c>
      <c r="H574" s="59">
        <v>20</v>
      </c>
      <c r="I574" s="61">
        <v>20</v>
      </c>
    </row>
    <row r="575" spans="1:9" ht="18.75">
      <c r="A575" s="20" t="s">
        <v>243</v>
      </c>
      <c r="B575" s="13">
        <v>208</v>
      </c>
      <c r="C575" s="14" t="s">
        <v>275</v>
      </c>
      <c r="D575" s="14" t="s">
        <v>275</v>
      </c>
      <c r="E575" s="14"/>
      <c r="F575" s="14"/>
      <c r="G575" s="59">
        <f>G576+G593</f>
        <v>9233.3</v>
      </c>
      <c r="H575" s="59">
        <f>H576+H593</f>
        <v>16415.6</v>
      </c>
      <c r="I575" s="59">
        <f>I576+I593</f>
        <v>16415.6</v>
      </c>
    </row>
    <row r="576" spans="1:9" ht="37.5">
      <c r="A576" s="20" t="s">
        <v>148</v>
      </c>
      <c r="B576" s="13">
        <v>208</v>
      </c>
      <c r="C576" s="14" t="s">
        <v>275</v>
      </c>
      <c r="D576" s="14" t="s">
        <v>275</v>
      </c>
      <c r="E576" s="14" t="s">
        <v>433</v>
      </c>
      <c r="F576" s="14"/>
      <c r="G576" s="61">
        <f>G577+G586</f>
        <v>9233.3</v>
      </c>
      <c r="H576" s="61">
        <f>H577+H586</f>
        <v>16227.6</v>
      </c>
      <c r="I576" s="61">
        <f>I577+I586</f>
        <v>16227.6</v>
      </c>
    </row>
    <row r="577" spans="1:9" ht="56.25">
      <c r="A577" s="20" t="s">
        <v>150</v>
      </c>
      <c r="B577" s="13">
        <v>208</v>
      </c>
      <c r="C577" s="14" t="s">
        <v>275</v>
      </c>
      <c r="D577" s="14" t="s">
        <v>275</v>
      </c>
      <c r="E577" s="14" t="s">
        <v>466</v>
      </c>
      <c r="F577" s="14"/>
      <c r="G577" s="61">
        <f>G578+G581</f>
        <v>8437.699999999999</v>
      </c>
      <c r="H577" s="61">
        <f>H578+H581</f>
        <v>15432</v>
      </c>
      <c r="I577" s="61">
        <f>I578+I581</f>
        <v>15432</v>
      </c>
    </row>
    <row r="578" spans="1:9" ht="18.75">
      <c r="A578" s="48" t="s">
        <v>369</v>
      </c>
      <c r="B578" s="13">
        <v>208</v>
      </c>
      <c r="C578" s="14" t="s">
        <v>275</v>
      </c>
      <c r="D578" s="14" t="s">
        <v>275</v>
      </c>
      <c r="E578" s="55" t="s">
        <v>86</v>
      </c>
      <c r="F578" s="14"/>
      <c r="G578" s="59">
        <f aca="true" t="shared" si="65" ref="G578:I579">G579</f>
        <v>0</v>
      </c>
      <c r="H578" s="59">
        <f t="shared" si="65"/>
        <v>7060.2</v>
      </c>
      <c r="I578" s="59">
        <f t="shared" si="65"/>
        <v>7060.2</v>
      </c>
    </row>
    <row r="579" spans="1:9" ht="18.75">
      <c r="A579" s="69" t="s">
        <v>394</v>
      </c>
      <c r="B579" s="13">
        <v>208</v>
      </c>
      <c r="C579" s="14" t="s">
        <v>275</v>
      </c>
      <c r="D579" s="14" t="s">
        <v>275</v>
      </c>
      <c r="E579" s="55" t="s">
        <v>87</v>
      </c>
      <c r="F579" s="14"/>
      <c r="G579" s="59">
        <f t="shared" si="65"/>
        <v>0</v>
      </c>
      <c r="H579" s="59">
        <f t="shared" si="65"/>
        <v>7060.2</v>
      </c>
      <c r="I579" s="59">
        <f t="shared" si="65"/>
        <v>7060.2</v>
      </c>
    </row>
    <row r="580" spans="1:9" ht="44.25" customHeight="1">
      <c r="A580" s="40" t="s">
        <v>157</v>
      </c>
      <c r="B580" s="13">
        <v>208</v>
      </c>
      <c r="C580" s="14" t="s">
        <v>275</v>
      </c>
      <c r="D580" s="14" t="s">
        <v>275</v>
      </c>
      <c r="E580" s="14" t="s">
        <v>87</v>
      </c>
      <c r="F580" s="14" t="s">
        <v>266</v>
      </c>
      <c r="G580" s="59">
        <v>0</v>
      </c>
      <c r="H580" s="59">
        <v>7060.2</v>
      </c>
      <c r="I580" s="59">
        <v>7060.2</v>
      </c>
    </row>
    <row r="581" spans="1:9" ht="56.25">
      <c r="A581" s="20" t="s">
        <v>200</v>
      </c>
      <c r="B581" s="13">
        <v>208</v>
      </c>
      <c r="C581" s="14" t="s">
        <v>275</v>
      </c>
      <c r="D581" s="14" t="s">
        <v>275</v>
      </c>
      <c r="E581" s="14" t="s">
        <v>65</v>
      </c>
      <c r="F581" s="14"/>
      <c r="G581" s="59">
        <f aca="true" t="shared" si="66" ref="G581:I584">G582</f>
        <v>8437.699999999999</v>
      </c>
      <c r="H581" s="59">
        <f t="shared" si="66"/>
        <v>8371.8</v>
      </c>
      <c r="I581" s="59">
        <f t="shared" si="66"/>
        <v>8371.8</v>
      </c>
    </row>
    <row r="582" spans="1:9" ht="75">
      <c r="A582" s="20" t="s">
        <v>1</v>
      </c>
      <c r="B582" s="13">
        <v>208</v>
      </c>
      <c r="C582" s="14" t="s">
        <v>275</v>
      </c>
      <c r="D582" s="14" t="s">
        <v>275</v>
      </c>
      <c r="E582" s="14" t="s">
        <v>0</v>
      </c>
      <c r="F582" s="14"/>
      <c r="G582" s="59">
        <f>G583+G584</f>
        <v>8437.699999999999</v>
      </c>
      <c r="H582" s="59">
        <f>H583+H584</f>
        <v>8371.8</v>
      </c>
      <c r="I582" s="59">
        <f>I583+I584</f>
        <v>8371.8</v>
      </c>
    </row>
    <row r="583" spans="1:9" ht="18.75">
      <c r="A583" s="20" t="s">
        <v>265</v>
      </c>
      <c r="B583" s="13">
        <v>208</v>
      </c>
      <c r="C583" s="14" t="s">
        <v>275</v>
      </c>
      <c r="D583" s="14" t="s">
        <v>275</v>
      </c>
      <c r="E583" s="14" t="s">
        <v>0</v>
      </c>
      <c r="F583" s="14" t="s">
        <v>267</v>
      </c>
      <c r="G583" s="59">
        <v>1.4</v>
      </c>
      <c r="H583" s="59">
        <v>0</v>
      </c>
      <c r="I583" s="59">
        <v>0</v>
      </c>
    </row>
    <row r="584" spans="1:9" ht="18.75">
      <c r="A584" s="69" t="s">
        <v>394</v>
      </c>
      <c r="B584" s="13">
        <v>208</v>
      </c>
      <c r="C584" s="14" t="s">
        <v>275</v>
      </c>
      <c r="D584" s="14" t="s">
        <v>275</v>
      </c>
      <c r="E584" s="14" t="s">
        <v>2</v>
      </c>
      <c r="F584" s="14"/>
      <c r="G584" s="59">
        <f t="shared" si="66"/>
        <v>8436.3</v>
      </c>
      <c r="H584" s="59">
        <f t="shared" si="66"/>
        <v>8371.8</v>
      </c>
      <c r="I584" s="59">
        <f t="shared" si="66"/>
        <v>8371.8</v>
      </c>
    </row>
    <row r="585" spans="1:9" ht="18.75">
      <c r="A585" s="20" t="s">
        <v>265</v>
      </c>
      <c r="B585" s="13">
        <v>208</v>
      </c>
      <c r="C585" s="14" t="s">
        <v>275</v>
      </c>
      <c r="D585" s="14" t="s">
        <v>275</v>
      </c>
      <c r="E585" s="14" t="s">
        <v>2</v>
      </c>
      <c r="F585" s="14" t="s">
        <v>267</v>
      </c>
      <c r="G585" s="59">
        <v>8436.3</v>
      </c>
      <c r="H585" s="59">
        <v>8371.8</v>
      </c>
      <c r="I585" s="59">
        <v>8371.8</v>
      </c>
    </row>
    <row r="586" spans="1:9" ht="37.5">
      <c r="A586" s="20" t="s">
        <v>123</v>
      </c>
      <c r="B586" s="13">
        <v>208</v>
      </c>
      <c r="C586" s="14" t="s">
        <v>275</v>
      </c>
      <c r="D586" s="14" t="s">
        <v>275</v>
      </c>
      <c r="E586" s="14" t="s">
        <v>124</v>
      </c>
      <c r="F586" s="14"/>
      <c r="G586" s="59">
        <f>G590+G587</f>
        <v>795.6</v>
      </c>
      <c r="H586" s="59">
        <f>H590+H587</f>
        <v>795.6</v>
      </c>
      <c r="I586" s="59">
        <f>I590+I587</f>
        <v>795.6</v>
      </c>
    </row>
    <row r="587" spans="1:9" ht="18.75">
      <c r="A587" s="48" t="s">
        <v>369</v>
      </c>
      <c r="B587" s="13">
        <v>208</v>
      </c>
      <c r="C587" s="14" t="s">
        <v>275</v>
      </c>
      <c r="D587" s="14" t="s">
        <v>275</v>
      </c>
      <c r="E587" s="14" t="s">
        <v>910</v>
      </c>
      <c r="F587" s="14"/>
      <c r="G587" s="59">
        <f aca="true" t="shared" si="67" ref="G587:I588">G588</f>
        <v>500</v>
      </c>
      <c r="H587" s="59">
        <f t="shared" si="67"/>
        <v>0</v>
      </c>
      <c r="I587" s="59">
        <f t="shared" si="67"/>
        <v>0</v>
      </c>
    </row>
    <row r="588" spans="1:9" ht="37.5">
      <c r="A588" s="20" t="s">
        <v>128</v>
      </c>
      <c r="B588" s="13">
        <v>208</v>
      </c>
      <c r="C588" s="14" t="s">
        <v>275</v>
      </c>
      <c r="D588" s="14" t="s">
        <v>275</v>
      </c>
      <c r="E588" s="14" t="s">
        <v>911</v>
      </c>
      <c r="F588" s="14"/>
      <c r="G588" s="59">
        <f t="shared" si="67"/>
        <v>500</v>
      </c>
      <c r="H588" s="59">
        <f t="shared" si="67"/>
        <v>0</v>
      </c>
      <c r="I588" s="59">
        <f t="shared" si="67"/>
        <v>0</v>
      </c>
    </row>
    <row r="589" spans="1:9" ht="37.5">
      <c r="A589" s="40" t="s">
        <v>157</v>
      </c>
      <c r="B589" s="13">
        <v>208</v>
      </c>
      <c r="C589" s="14" t="s">
        <v>275</v>
      </c>
      <c r="D589" s="14" t="s">
        <v>275</v>
      </c>
      <c r="E589" s="14" t="s">
        <v>911</v>
      </c>
      <c r="F589" s="14" t="s">
        <v>266</v>
      </c>
      <c r="G589" s="59">
        <v>500</v>
      </c>
      <c r="H589" s="59">
        <v>0</v>
      </c>
      <c r="I589" s="59">
        <v>0</v>
      </c>
    </row>
    <row r="590" spans="1:9" ht="75">
      <c r="A590" s="20" t="s">
        <v>854</v>
      </c>
      <c r="B590" s="13">
        <v>208</v>
      </c>
      <c r="C590" s="14" t="s">
        <v>275</v>
      </c>
      <c r="D590" s="14" t="s">
        <v>275</v>
      </c>
      <c r="E590" s="14" t="s">
        <v>855</v>
      </c>
      <c r="F590" s="14"/>
      <c r="G590" s="59">
        <f aca="true" t="shared" si="68" ref="G590:I591">G591</f>
        <v>295.6</v>
      </c>
      <c r="H590" s="59">
        <f t="shared" si="68"/>
        <v>795.6</v>
      </c>
      <c r="I590" s="59">
        <f t="shared" si="68"/>
        <v>795.6</v>
      </c>
    </row>
    <row r="591" spans="1:9" ht="37.5">
      <c r="A591" s="20" t="s">
        <v>128</v>
      </c>
      <c r="B591" s="13">
        <v>208</v>
      </c>
      <c r="C591" s="14" t="s">
        <v>275</v>
      </c>
      <c r="D591" s="14" t="s">
        <v>275</v>
      </c>
      <c r="E591" s="14" t="s">
        <v>856</v>
      </c>
      <c r="F591" s="14"/>
      <c r="G591" s="59">
        <f t="shared" si="68"/>
        <v>295.6</v>
      </c>
      <c r="H591" s="59">
        <f t="shared" si="68"/>
        <v>795.6</v>
      </c>
      <c r="I591" s="59">
        <f t="shared" si="68"/>
        <v>795.6</v>
      </c>
    </row>
    <row r="592" spans="1:9" ht="18.75">
      <c r="A592" s="20" t="s">
        <v>265</v>
      </c>
      <c r="B592" s="13">
        <v>208</v>
      </c>
      <c r="C592" s="14" t="s">
        <v>275</v>
      </c>
      <c r="D592" s="14" t="s">
        <v>275</v>
      </c>
      <c r="E592" s="14" t="s">
        <v>856</v>
      </c>
      <c r="F592" s="14" t="s">
        <v>267</v>
      </c>
      <c r="G592" s="59">
        <v>295.6</v>
      </c>
      <c r="H592" s="59">
        <v>795.6</v>
      </c>
      <c r="I592" s="59">
        <v>795.6</v>
      </c>
    </row>
    <row r="593" spans="1:9" ht="56.25">
      <c r="A593" s="64" t="s">
        <v>212</v>
      </c>
      <c r="B593" s="13">
        <v>208</v>
      </c>
      <c r="C593" s="14" t="s">
        <v>275</v>
      </c>
      <c r="D593" s="14" t="s">
        <v>275</v>
      </c>
      <c r="E593" s="14" t="s">
        <v>497</v>
      </c>
      <c r="F593" s="14"/>
      <c r="G593" s="59">
        <f aca="true" t="shared" si="69" ref="G593:I595">G594</f>
        <v>0</v>
      </c>
      <c r="H593" s="59">
        <f t="shared" si="69"/>
        <v>188</v>
      </c>
      <c r="I593" s="59">
        <f t="shared" si="69"/>
        <v>188</v>
      </c>
    </row>
    <row r="594" spans="1:9" ht="56.25">
      <c r="A594" s="20" t="s">
        <v>200</v>
      </c>
      <c r="B594" s="13">
        <v>208</v>
      </c>
      <c r="C594" s="14" t="s">
        <v>275</v>
      </c>
      <c r="D594" s="14" t="s">
        <v>275</v>
      </c>
      <c r="E594" s="14" t="s">
        <v>498</v>
      </c>
      <c r="F594" s="14"/>
      <c r="G594" s="59">
        <f t="shared" si="69"/>
        <v>0</v>
      </c>
      <c r="H594" s="59">
        <f t="shared" si="69"/>
        <v>188</v>
      </c>
      <c r="I594" s="59">
        <f t="shared" si="69"/>
        <v>188</v>
      </c>
    </row>
    <row r="595" spans="1:9" ht="93.75">
      <c r="A595" s="20" t="s">
        <v>375</v>
      </c>
      <c r="B595" s="13">
        <v>208</v>
      </c>
      <c r="C595" s="14" t="s">
        <v>275</v>
      </c>
      <c r="D595" s="14" t="s">
        <v>275</v>
      </c>
      <c r="E595" s="14" t="s">
        <v>499</v>
      </c>
      <c r="F595" s="14"/>
      <c r="G595" s="59">
        <f t="shared" si="69"/>
        <v>0</v>
      </c>
      <c r="H595" s="59">
        <f t="shared" si="69"/>
        <v>188</v>
      </c>
      <c r="I595" s="59">
        <f t="shared" si="69"/>
        <v>188</v>
      </c>
    </row>
    <row r="596" spans="1:9" ht="18.75">
      <c r="A596" s="20" t="s">
        <v>265</v>
      </c>
      <c r="B596" s="13">
        <v>208</v>
      </c>
      <c r="C596" s="14" t="s">
        <v>275</v>
      </c>
      <c r="D596" s="14" t="s">
        <v>275</v>
      </c>
      <c r="E596" s="14" t="s">
        <v>499</v>
      </c>
      <c r="F596" s="14" t="s">
        <v>267</v>
      </c>
      <c r="G596" s="59">
        <v>0</v>
      </c>
      <c r="H596" s="59">
        <v>188</v>
      </c>
      <c r="I596" s="61">
        <v>188</v>
      </c>
    </row>
    <row r="597" spans="1:9" ht="18.75">
      <c r="A597" s="20" t="s">
        <v>309</v>
      </c>
      <c r="B597" s="13">
        <v>208</v>
      </c>
      <c r="C597" s="14" t="s">
        <v>275</v>
      </c>
      <c r="D597" s="14" t="s">
        <v>310</v>
      </c>
      <c r="E597" s="14"/>
      <c r="F597" s="14"/>
      <c r="G597" s="76">
        <f>G598+G640+G644+G647+G650+G653</f>
        <v>76640.79999999999</v>
      </c>
      <c r="H597" s="76">
        <f>H598+H640+H644+H647+H650+H653</f>
        <v>74458.4</v>
      </c>
      <c r="I597" s="76">
        <f>I598+I640+I644+I647+I650+I653</f>
        <v>178712.7</v>
      </c>
    </row>
    <row r="598" spans="1:9" ht="37.5">
      <c r="A598" s="20" t="s">
        <v>148</v>
      </c>
      <c r="B598" s="13">
        <v>208</v>
      </c>
      <c r="C598" s="14" t="s">
        <v>275</v>
      </c>
      <c r="D598" s="14" t="s">
        <v>310</v>
      </c>
      <c r="E598" s="14" t="s">
        <v>433</v>
      </c>
      <c r="F598" s="14"/>
      <c r="G598" s="59">
        <f>G603+G606+G609+G621+G632+G599+G617</f>
        <v>74863.59999999999</v>
      </c>
      <c r="H598" s="59">
        <f>H603+H606+H609+H621+H632+H599+H617</f>
        <v>73863.4</v>
      </c>
      <c r="I598" s="59">
        <f>I603+I606+I609+I621+I632+I599+I617</f>
        <v>178117.7</v>
      </c>
    </row>
    <row r="599" spans="1:9" ht="37.5">
      <c r="A599" s="20" t="s">
        <v>392</v>
      </c>
      <c r="B599" s="13">
        <v>208</v>
      </c>
      <c r="C599" s="14" t="s">
        <v>275</v>
      </c>
      <c r="D599" s="14" t="s">
        <v>310</v>
      </c>
      <c r="E599" s="14" t="s">
        <v>477</v>
      </c>
      <c r="F599" s="14"/>
      <c r="G599" s="76">
        <f aca="true" t="shared" si="70" ref="G599:I601">G600</f>
        <v>1813.7</v>
      </c>
      <c r="H599" s="76">
        <f t="shared" si="70"/>
        <v>1813.7</v>
      </c>
      <c r="I599" s="59">
        <f t="shared" si="70"/>
        <v>1813.7</v>
      </c>
    </row>
    <row r="600" spans="1:9" ht="37.5">
      <c r="A600" s="48" t="s">
        <v>329</v>
      </c>
      <c r="B600" s="13">
        <v>208</v>
      </c>
      <c r="C600" s="14" t="s">
        <v>275</v>
      </c>
      <c r="D600" s="14" t="s">
        <v>310</v>
      </c>
      <c r="E600" s="14" t="s">
        <v>4</v>
      </c>
      <c r="F600" s="77"/>
      <c r="G600" s="76">
        <f>G601</f>
        <v>1813.7</v>
      </c>
      <c r="H600" s="76">
        <f t="shared" si="70"/>
        <v>1813.7</v>
      </c>
      <c r="I600" s="76">
        <f t="shared" si="70"/>
        <v>1813.7</v>
      </c>
    </row>
    <row r="601" spans="1:9" ht="37.5">
      <c r="A601" s="48" t="s">
        <v>129</v>
      </c>
      <c r="B601" s="13">
        <v>208</v>
      </c>
      <c r="C601" s="14" t="s">
        <v>275</v>
      </c>
      <c r="D601" s="14" t="s">
        <v>310</v>
      </c>
      <c r="E601" s="14" t="s">
        <v>3</v>
      </c>
      <c r="F601" s="77"/>
      <c r="G601" s="76">
        <f t="shared" si="70"/>
        <v>1813.7</v>
      </c>
      <c r="H601" s="76">
        <f t="shared" si="70"/>
        <v>1813.7</v>
      </c>
      <c r="I601" s="76">
        <f t="shared" si="70"/>
        <v>1813.7</v>
      </c>
    </row>
    <row r="602" spans="1:9" ht="37.5">
      <c r="A602" s="69" t="s">
        <v>157</v>
      </c>
      <c r="B602" s="13">
        <v>208</v>
      </c>
      <c r="C602" s="14" t="s">
        <v>275</v>
      </c>
      <c r="D602" s="14" t="s">
        <v>310</v>
      </c>
      <c r="E602" s="14" t="s">
        <v>3</v>
      </c>
      <c r="F602" s="77" t="s">
        <v>266</v>
      </c>
      <c r="G602" s="76">
        <v>1813.7</v>
      </c>
      <c r="H602" s="76">
        <v>1813.7</v>
      </c>
      <c r="I602" s="59">
        <v>1813.7</v>
      </c>
    </row>
    <row r="603" spans="1:9" ht="37.5">
      <c r="A603" s="20" t="s">
        <v>389</v>
      </c>
      <c r="B603" s="13">
        <v>208</v>
      </c>
      <c r="C603" s="14" t="s">
        <v>275</v>
      </c>
      <c r="D603" s="14" t="s">
        <v>310</v>
      </c>
      <c r="E603" s="14" t="s">
        <v>500</v>
      </c>
      <c r="F603" s="77"/>
      <c r="G603" s="61">
        <f aca="true" t="shared" si="71" ref="G603:I604">G604</f>
        <v>11</v>
      </c>
      <c r="H603" s="61">
        <f t="shared" si="71"/>
        <v>228.2</v>
      </c>
      <c r="I603" s="61">
        <f t="shared" si="71"/>
        <v>91673.5</v>
      </c>
    </row>
    <row r="604" spans="1:9" ht="18.75">
      <c r="A604" s="20" t="s">
        <v>369</v>
      </c>
      <c r="B604" s="13">
        <v>208</v>
      </c>
      <c r="C604" s="14" t="s">
        <v>275</v>
      </c>
      <c r="D604" s="14" t="s">
        <v>310</v>
      </c>
      <c r="E604" s="14" t="s">
        <v>440</v>
      </c>
      <c r="F604" s="77"/>
      <c r="G604" s="61">
        <f t="shared" si="71"/>
        <v>11</v>
      </c>
      <c r="H604" s="61">
        <f t="shared" si="71"/>
        <v>228.2</v>
      </c>
      <c r="I604" s="61">
        <f t="shared" si="71"/>
        <v>91673.5</v>
      </c>
    </row>
    <row r="605" spans="1:9" ht="37.5">
      <c r="A605" s="78" t="s">
        <v>157</v>
      </c>
      <c r="B605" s="13">
        <v>208</v>
      </c>
      <c r="C605" s="14" t="s">
        <v>275</v>
      </c>
      <c r="D605" s="14" t="s">
        <v>310</v>
      </c>
      <c r="E605" s="14" t="s">
        <v>440</v>
      </c>
      <c r="F605" s="77" t="s">
        <v>266</v>
      </c>
      <c r="G605" s="61">
        <v>11</v>
      </c>
      <c r="H605" s="61">
        <v>228.2</v>
      </c>
      <c r="I605" s="61">
        <v>91673.5</v>
      </c>
    </row>
    <row r="606" spans="1:9" ht="37.5">
      <c r="A606" s="48" t="s">
        <v>244</v>
      </c>
      <c r="B606" s="13">
        <v>208</v>
      </c>
      <c r="C606" s="14" t="s">
        <v>275</v>
      </c>
      <c r="D606" s="14" t="s">
        <v>310</v>
      </c>
      <c r="E606" s="14" t="s">
        <v>480</v>
      </c>
      <c r="F606" s="77"/>
      <c r="G606" s="61">
        <f aca="true" t="shared" si="72" ref="G606:I607">G607</f>
        <v>0</v>
      </c>
      <c r="H606" s="61">
        <f t="shared" si="72"/>
        <v>1290</v>
      </c>
      <c r="I606" s="61">
        <f t="shared" si="72"/>
        <v>14099</v>
      </c>
    </row>
    <row r="607" spans="1:9" ht="18.75">
      <c r="A607" s="48" t="s">
        <v>369</v>
      </c>
      <c r="B607" s="13">
        <v>208</v>
      </c>
      <c r="C607" s="14" t="s">
        <v>275</v>
      </c>
      <c r="D607" s="14" t="s">
        <v>310</v>
      </c>
      <c r="E607" s="14" t="s">
        <v>447</v>
      </c>
      <c r="F607" s="77"/>
      <c r="G607" s="61">
        <f t="shared" si="72"/>
        <v>0</v>
      </c>
      <c r="H607" s="61">
        <f t="shared" si="72"/>
        <v>1290</v>
      </c>
      <c r="I607" s="61">
        <f t="shared" si="72"/>
        <v>14099</v>
      </c>
    </row>
    <row r="608" spans="1:9" ht="37.5">
      <c r="A608" s="69" t="s">
        <v>157</v>
      </c>
      <c r="B608" s="13">
        <v>208</v>
      </c>
      <c r="C608" s="14" t="s">
        <v>275</v>
      </c>
      <c r="D608" s="14" t="s">
        <v>310</v>
      </c>
      <c r="E608" s="14" t="s">
        <v>447</v>
      </c>
      <c r="F608" s="77" t="s">
        <v>266</v>
      </c>
      <c r="G608" s="61">
        <v>0</v>
      </c>
      <c r="H608" s="61">
        <v>1290</v>
      </c>
      <c r="I608" s="61">
        <v>14099</v>
      </c>
    </row>
    <row r="609" spans="1:9" ht="37.5">
      <c r="A609" s="69" t="s">
        <v>319</v>
      </c>
      <c r="B609" s="13">
        <v>208</v>
      </c>
      <c r="C609" s="14" t="s">
        <v>275</v>
      </c>
      <c r="D609" s="14" t="s">
        <v>310</v>
      </c>
      <c r="E609" s="79" t="s">
        <v>501</v>
      </c>
      <c r="F609" s="14"/>
      <c r="G609" s="61">
        <f>G610+G612+G615</f>
        <v>1094.5</v>
      </c>
      <c r="H609" s="61">
        <f>H610+H612+H615</f>
        <v>2500</v>
      </c>
      <c r="I609" s="61">
        <f>I610+I612+I615</f>
        <v>2500</v>
      </c>
    </row>
    <row r="610" spans="1:9" ht="18.75">
      <c r="A610" s="48" t="s">
        <v>369</v>
      </c>
      <c r="B610" s="13">
        <v>208</v>
      </c>
      <c r="C610" s="14" t="s">
        <v>275</v>
      </c>
      <c r="D610" s="14" t="s">
        <v>310</v>
      </c>
      <c r="E610" s="79" t="s">
        <v>502</v>
      </c>
      <c r="F610" s="14"/>
      <c r="G610" s="61">
        <f>G611</f>
        <v>308.4</v>
      </c>
      <c r="H610" s="61">
        <f>H611</f>
        <v>2500</v>
      </c>
      <c r="I610" s="61">
        <f>I611</f>
        <v>2500</v>
      </c>
    </row>
    <row r="611" spans="1:9" ht="37.5">
      <c r="A611" s="69" t="s">
        <v>157</v>
      </c>
      <c r="B611" s="13">
        <v>208</v>
      </c>
      <c r="C611" s="14" t="s">
        <v>275</v>
      </c>
      <c r="D611" s="14" t="s">
        <v>310</v>
      </c>
      <c r="E611" s="79" t="s">
        <v>502</v>
      </c>
      <c r="F611" s="14" t="s">
        <v>266</v>
      </c>
      <c r="G611" s="80">
        <v>308.4</v>
      </c>
      <c r="H611" s="80">
        <v>2500</v>
      </c>
      <c r="I611" s="80">
        <v>2500</v>
      </c>
    </row>
    <row r="612" spans="1:9" ht="37.5">
      <c r="A612" s="20" t="s">
        <v>335</v>
      </c>
      <c r="B612" s="13">
        <v>208</v>
      </c>
      <c r="C612" s="14" t="s">
        <v>275</v>
      </c>
      <c r="D612" s="14" t="s">
        <v>310</v>
      </c>
      <c r="E612" s="77" t="s">
        <v>780</v>
      </c>
      <c r="F612" s="14"/>
      <c r="G612" s="80">
        <f aca="true" t="shared" si="73" ref="G612:I613">G613</f>
        <v>771.7</v>
      </c>
      <c r="H612" s="80">
        <f t="shared" si="73"/>
        <v>0</v>
      </c>
      <c r="I612" s="80">
        <f t="shared" si="73"/>
        <v>0</v>
      </c>
    </row>
    <row r="613" spans="1:9" ht="18.75">
      <c r="A613" s="69" t="s">
        <v>846</v>
      </c>
      <c r="B613" s="13">
        <v>208</v>
      </c>
      <c r="C613" s="14" t="s">
        <v>275</v>
      </c>
      <c r="D613" s="14" t="s">
        <v>310</v>
      </c>
      <c r="E613" s="77" t="s">
        <v>844</v>
      </c>
      <c r="F613" s="14"/>
      <c r="G613" s="80">
        <f t="shared" si="73"/>
        <v>771.7</v>
      </c>
      <c r="H613" s="80">
        <f t="shared" si="73"/>
        <v>0</v>
      </c>
      <c r="I613" s="80">
        <f t="shared" si="73"/>
        <v>0</v>
      </c>
    </row>
    <row r="614" spans="1:9" ht="37.5">
      <c r="A614" s="48" t="s">
        <v>317</v>
      </c>
      <c r="B614" s="13">
        <v>208</v>
      </c>
      <c r="C614" s="14" t="s">
        <v>275</v>
      </c>
      <c r="D614" s="14" t="s">
        <v>310</v>
      </c>
      <c r="E614" s="77" t="s">
        <v>844</v>
      </c>
      <c r="F614" s="14" t="s">
        <v>318</v>
      </c>
      <c r="G614" s="80">
        <v>771.7</v>
      </c>
      <c r="H614" s="80">
        <v>0</v>
      </c>
      <c r="I614" s="80">
        <v>0</v>
      </c>
    </row>
    <row r="615" spans="1:9" ht="37.5">
      <c r="A615" s="48" t="s">
        <v>329</v>
      </c>
      <c r="B615" s="13">
        <v>208</v>
      </c>
      <c r="C615" s="14" t="s">
        <v>275</v>
      </c>
      <c r="D615" s="14" t="s">
        <v>310</v>
      </c>
      <c r="E615" s="77" t="s">
        <v>845</v>
      </c>
      <c r="F615" s="14"/>
      <c r="G615" s="80">
        <f>G616</f>
        <v>14.4</v>
      </c>
      <c r="H615" s="80">
        <f>H616</f>
        <v>0</v>
      </c>
      <c r="I615" s="80">
        <f>I616</f>
        <v>0</v>
      </c>
    </row>
    <row r="616" spans="1:9" ht="37.5">
      <c r="A616" s="69" t="s">
        <v>157</v>
      </c>
      <c r="B616" s="13">
        <v>208</v>
      </c>
      <c r="C616" s="14" t="s">
        <v>275</v>
      </c>
      <c r="D616" s="14" t="s">
        <v>310</v>
      </c>
      <c r="E616" s="77" t="s">
        <v>845</v>
      </c>
      <c r="F616" s="14" t="s">
        <v>266</v>
      </c>
      <c r="G616" s="80">
        <v>14.4</v>
      </c>
      <c r="H616" s="80">
        <v>0</v>
      </c>
      <c r="I616" s="80">
        <v>0</v>
      </c>
    </row>
    <row r="617" spans="1:9" ht="56.25">
      <c r="A617" s="48" t="s">
        <v>150</v>
      </c>
      <c r="B617" s="13">
        <v>208</v>
      </c>
      <c r="C617" s="14" t="s">
        <v>275</v>
      </c>
      <c r="D617" s="14" t="s">
        <v>310</v>
      </c>
      <c r="E617" s="14" t="s">
        <v>466</v>
      </c>
      <c r="F617" s="14"/>
      <c r="G617" s="80">
        <f aca="true" t="shared" si="74" ref="G617:I619">G618</f>
        <v>360</v>
      </c>
      <c r="H617" s="80">
        <f t="shared" si="74"/>
        <v>360</v>
      </c>
      <c r="I617" s="80">
        <f t="shared" si="74"/>
        <v>360</v>
      </c>
    </row>
    <row r="618" spans="1:9" ht="56.25">
      <c r="A618" s="20" t="s">
        <v>200</v>
      </c>
      <c r="B618" s="13">
        <v>208</v>
      </c>
      <c r="C618" s="14" t="s">
        <v>275</v>
      </c>
      <c r="D618" s="14" t="s">
        <v>310</v>
      </c>
      <c r="E618" s="55" t="s">
        <v>65</v>
      </c>
      <c r="F618" s="14"/>
      <c r="G618" s="80">
        <f t="shared" si="74"/>
        <v>360</v>
      </c>
      <c r="H618" s="80">
        <f t="shared" si="74"/>
        <v>360</v>
      </c>
      <c r="I618" s="80">
        <f t="shared" si="74"/>
        <v>360</v>
      </c>
    </row>
    <row r="619" spans="1:9" ht="37.5">
      <c r="A619" s="69" t="s">
        <v>141</v>
      </c>
      <c r="B619" s="13">
        <v>208</v>
      </c>
      <c r="C619" s="14" t="s">
        <v>275</v>
      </c>
      <c r="D619" s="14" t="s">
        <v>310</v>
      </c>
      <c r="E619" s="55" t="s">
        <v>75</v>
      </c>
      <c r="F619" s="14"/>
      <c r="G619" s="80">
        <f t="shared" si="74"/>
        <v>360</v>
      </c>
      <c r="H619" s="80">
        <f t="shared" si="74"/>
        <v>360</v>
      </c>
      <c r="I619" s="80">
        <f t="shared" si="74"/>
        <v>360</v>
      </c>
    </row>
    <row r="620" spans="1:9" ht="18.75">
      <c r="A620" s="20" t="s">
        <v>265</v>
      </c>
      <c r="B620" s="13">
        <v>208</v>
      </c>
      <c r="C620" s="14" t="s">
        <v>275</v>
      </c>
      <c r="D620" s="14" t="s">
        <v>310</v>
      </c>
      <c r="E620" s="14" t="s">
        <v>75</v>
      </c>
      <c r="F620" s="14" t="s">
        <v>267</v>
      </c>
      <c r="G620" s="81">
        <v>360</v>
      </c>
      <c r="H620" s="81">
        <v>360</v>
      </c>
      <c r="I620" s="81">
        <v>360</v>
      </c>
    </row>
    <row r="621" spans="1:9" ht="37.5">
      <c r="A621" s="20" t="s">
        <v>152</v>
      </c>
      <c r="B621" s="13">
        <v>208</v>
      </c>
      <c r="C621" s="14" t="s">
        <v>275</v>
      </c>
      <c r="D621" s="14" t="s">
        <v>310</v>
      </c>
      <c r="E621" s="14" t="s">
        <v>434</v>
      </c>
      <c r="F621" s="14"/>
      <c r="G621" s="60">
        <f>G622+G627+G629</f>
        <v>45014.6</v>
      </c>
      <c r="H621" s="60">
        <f>H622+H627+H629</f>
        <v>44898</v>
      </c>
      <c r="I621" s="60">
        <f>I622+I627+I629</f>
        <v>44898</v>
      </c>
    </row>
    <row r="622" spans="1:9" ht="37.5">
      <c r="A622" s="20" t="s">
        <v>336</v>
      </c>
      <c r="B622" s="13">
        <v>208</v>
      </c>
      <c r="C622" s="14" t="s">
        <v>275</v>
      </c>
      <c r="D622" s="14" t="s">
        <v>310</v>
      </c>
      <c r="E622" s="14" t="s">
        <v>489</v>
      </c>
      <c r="F622" s="14"/>
      <c r="G622" s="60">
        <f>G625+G623</f>
        <v>18953.199999999997</v>
      </c>
      <c r="H622" s="60">
        <f>H625+H623</f>
        <v>18953.199999999997</v>
      </c>
      <c r="I622" s="60">
        <f>I625+I623</f>
        <v>18953.199999999997</v>
      </c>
    </row>
    <row r="623" spans="1:9" ht="93.75">
      <c r="A623" s="20" t="s">
        <v>160</v>
      </c>
      <c r="B623" s="13">
        <v>208</v>
      </c>
      <c r="C623" s="14" t="s">
        <v>275</v>
      </c>
      <c r="D623" s="14" t="s">
        <v>310</v>
      </c>
      <c r="E623" s="14" t="s">
        <v>657</v>
      </c>
      <c r="F623" s="14"/>
      <c r="G623" s="60">
        <f>G624</f>
        <v>6766.4</v>
      </c>
      <c r="H623" s="60">
        <f>H624</f>
        <v>6766.4</v>
      </c>
      <c r="I623" s="60">
        <f>I624</f>
        <v>6766.4</v>
      </c>
    </row>
    <row r="624" spans="1:9" ht="37.5">
      <c r="A624" s="48" t="s">
        <v>317</v>
      </c>
      <c r="B624" s="13">
        <v>208</v>
      </c>
      <c r="C624" s="14" t="s">
        <v>275</v>
      </c>
      <c r="D624" s="14" t="s">
        <v>310</v>
      </c>
      <c r="E624" s="14" t="s">
        <v>657</v>
      </c>
      <c r="F624" s="14">
        <v>600</v>
      </c>
      <c r="G624" s="76">
        <v>6766.4</v>
      </c>
      <c r="H624" s="76">
        <v>6766.4</v>
      </c>
      <c r="I624" s="76">
        <v>6766.4</v>
      </c>
    </row>
    <row r="625" spans="1:9" ht="37.5">
      <c r="A625" s="20" t="s">
        <v>159</v>
      </c>
      <c r="B625" s="13">
        <v>208</v>
      </c>
      <c r="C625" s="14" t="s">
        <v>275</v>
      </c>
      <c r="D625" s="14" t="s">
        <v>310</v>
      </c>
      <c r="E625" s="14" t="s">
        <v>658</v>
      </c>
      <c r="F625" s="14"/>
      <c r="G625" s="60">
        <f>G626</f>
        <v>12186.8</v>
      </c>
      <c r="H625" s="60">
        <f>H626</f>
        <v>12186.8</v>
      </c>
      <c r="I625" s="60">
        <f>I626</f>
        <v>12186.8</v>
      </c>
    </row>
    <row r="626" spans="1:9" ht="37.5">
      <c r="A626" s="48" t="s">
        <v>317</v>
      </c>
      <c r="B626" s="13">
        <v>208</v>
      </c>
      <c r="C626" s="14" t="s">
        <v>275</v>
      </c>
      <c r="D626" s="14" t="s">
        <v>310</v>
      </c>
      <c r="E626" s="14" t="s">
        <v>658</v>
      </c>
      <c r="F626" s="14">
        <v>600</v>
      </c>
      <c r="G626" s="76">
        <v>12186.8</v>
      </c>
      <c r="H626" s="76">
        <v>12186.8</v>
      </c>
      <c r="I626" s="76">
        <v>12186.8</v>
      </c>
    </row>
    <row r="627" spans="1:9" ht="37.5">
      <c r="A627" s="20" t="s">
        <v>211</v>
      </c>
      <c r="B627" s="13">
        <v>208</v>
      </c>
      <c r="C627" s="14" t="s">
        <v>275</v>
      </c>
      <c r="D627" s="14" t="s">
        <v>310</v>
      </c>
      <c r="E627" s="14" t="s">
        <v>436</v>
      </c>
      <c r="F627" s="77"/>
      <c r="G627" s="58">
        <f>G628</f>
        <v>209.3</v>
      </c>
      <c r="H627" s="58">
        <f>H628</f>
        <v>209.3</v>
      </c>
      <c r="I627" s="58">
        <f>I628</f>
        <v>209.3</v>
      </c>
    </row>
    <row r="628" spans="1:9" ht="18.75">
      <c r="A628" s="20" t="s">
        <v>265</v>
      </c>
      <c r="B628" s="13">
        <v>208</v>
      </c>
      <c r="C628" s="14" t="s">
        <v>275</v>
      </c>
      <c r="D628" s="14" t="s">
        <v>310</v>
      </c>
      <c r="E628" s="14" t="s">
        <v>436</v>
      </c>
      <c r="F628" s="77" t="s">
        <v>267</v>
      </c>
      <c r="G628" s="58">
        <v>209.3</v>
      </c>
      <c r="H628" s="76">
        <v>209.3</v>
      </c>
      <c r="I628" s="76">
        <v>209.3</v>
      </c>
    </row>
    <row r="629" spans="1:9" ht="37.5">
      <c r="A629" s="48" t="s">
        <v>329</v>
      </c>
      <c r="B629" s="13">
        <v>208</v>
      </c>
      <c r="C629" s="14" t="s">
        <v>275</v>
      </c>
      <c r="D629" s="14" t="s">
        <v>310</v>
      </c>
      <c r="E629" s="55" t="s">
        <v>435</v>
      </c>
      <c r="F629" s="14"/>
      <c r="G629" s="58">
        <f>G630+G631</f>
        <v>25852.100000000002</v>
      </c>
      <c r="H629" s="58">
        <f>H630+H631</f>
        <v>25735.5</v>
      </c>
      <c r="I629" s="58">
        <f>I630+I631</f>
        <v>25735.5</v>
      </c>
    </row>
    <row r="630" spans="1:9" ht="75">
      <c r="A630" s="48" t="s">
        <v>260</v>
      </c>
      <c r="B630" s="13">
        <v>208</v>
      </c>
      <c r="C630" s="14" t="s">
        <v>275</v>
      </c>
      <c r="D630" s="14" t="s">
        <v>310</v>
      </c>
      <c r="E630" s="55" t="s">
        <v>435</v>
      </c>
      <c r="F630" s="77" t="s">
        <v>263</v>
      </c>
      <c r="G630" s="58">
        <v>19778.9</v>
      </c>
      <c r="H630" s="58">
        <v>19778.9</v>
      </c>
      <c r="I630" s="58">
        <v>19778.9</v>
      </c>
    </row>
    <row r="631" spans="1:9" ht="37.5">
      <c r="A631" s="48" t="s">
        <v>157</v>
      </c>
      <c r="B631" s="13">
        <v>208</v>
      </c>
      <c r="C631" s="14" t="s">
        <v>275</v>
      </c>
      <c r="D631" s="14" t="s">
        <v>310</v>
      </c>
      <c r="E631" s="14" t="s">
        <v>435</v>
      </c>
      <c r="F631" s="77" t="s">
        <v>266</v>
      </c>
      <c r="G631" s="58">
        <v>6073.2</v>
      </c>
      <c r="H631" s="76">
        <v>5956.6</v>
      </c>
      <c r="I631" s="76">
        <v>5956.6</v>
      </c>
    </row>
    <row r="632" spans="1:9" ht="37.5">
      <c r="A632" s="48" t="s">
        <v>161</v>
      </c>
      <c r="B632" s="13">
        <v>208</v>
      </c>
      <c r="C632" s="14" t="s">
        <v>275</v>
      </c>
      <c r="D632" s="14" t="s">
        <v>310</v>
      </c>
      <c r="E632" s="14" t="s">
        <v>503</v>
      </c>
      <c r="F632" s="14"/>
      <c r="G632" s="60">
        <f>G633+G637</f>
        <v>26569.8</v>
      </c>
      <c r="H632" s="60">
        <f>H633+H637</f>
        <v>22773.5</v>
      </c>
      <c r="I632" s="60">
        <f>I633+I637</f>
        <v>22773.5</v>
      </c>
    </row>
    <row r="633" spans="1:9" ht="18.75">
      <c r="A633" s="20" t="s">
        <v>259</v>
      </c>
      <c r="B633" s="13">
        <v>208</v>
      </c>
      <c r="C633" s="14" t="s">
        <v>275</v>
      </c>
      <c r="D633" s="14" t="s">
        <v>310</v>
      </c>
      <c r="E633" s="14" t="s">
        <v>504</v>
      </c>
      <c r="F633" s="14"/>
      <c r="G633" s="60">
        <f>G634</f>
        <v>26553.399999999998</v>
      </c>
      <c r="H633" s="60">
        <f>H634</f>
        <v>22757.1</v>
      </c>
      <c r="I633" s="60">
        <f>I634</f>
        <v>22757.1</v>
      </c>
    </row>
    <row r="634" spans="1:9" ht="37.5">
      <c r="A634" s="20" t="s">
        <v>363</v>
      </c>
      <c r="B634" s="13">
        <v>208</v>
      </c>
      <c r="C634" s="14" t="s">
        <v>275</v>
      </c>
      <c r="D634" s="14" t="s">
        <v>310</v>
      </c>
      <c r="E634" s="14" t="s">
        <v>505</v>
      </c>
      <c r="F634" s="14"/>
      <c r="G634" s="60">
        <f>G635+G636</f>
        <v>26553.399999999998</v>
      </c>
      <c r="H634" s="60">
        <f>H635+H636</f>
        <v>22757.1</v>
      </c>
      <c r="I634" s="60">
        <f>I635+I636</f>
        <v>22757.1</v>
      </c>
    </row>
    <row r="635" spans="1:9" ht="75">
      <c r="A635" s="20" t="s">
        <v>260</v>
      </c>
      <c r="B635" s="13">
        <v>208</v>
      </c>
      <c r="C635" s="14" t="s">
        <v>275</v>
      </c>
      <c r="D635" s="14" t="s">
        <v>310</v>
      </c>
      <c r="E635" s="14" t="s">
        <v>505</v>
      </c>
      <c r="F635" s="14">
        <v>100</v>
      </c>
      <c r="G635" s="76">
        <f>23358.6+1356.5</f>
        <v>24715.1</v>
      </c>
      <c r="H635" s="76">
        <v>21069.5</v>
      </c>
      <c r="I635" s="76">
        <v>21069.5</v>
      </c>
    </row>
    <row r="636" spans="1:9" ht="37.5">
      <c r="A636" s="20" t="s">
        <v>157</v>
      </c>
      <c r="B636" s="13">
        <v>208</v>
      </c>
      <c r="C636" s="14" t="s">
        <v>275</v>
      </c>
      <c r="D636" s="14" t="s">
        <v>310</v>
      </c>
      <c r="E636" s="14" t="s">
        <v>505</v>
      </c>
      <c r="F636" s="14">
        <v>200</v>
      </c>
      <c r="G636" s="76">
        <v>1838.3</v>
      </c>
      <c r="H636" s="76">
        <v>1687.6</v>
      </c>
      <c r="I636" s="76">
        <v>1687.6</v>
      </c>
    </row>
    <row r="637" spans="1:9" ht="37.5">
      <c r="A637" s="20" t="s">
        <v>211</v>
      </c>
      <c r="B637" s="13">
        <v>208</v>
      </c>
      <c r="C637" s="14" t="s">
        <v>275</v>
      </c>
      <c r="D637" s="14" t="s">
        <v>310</v>
      </c>
      <c r="E637" s="14" t="s">
        <v>506</v>
      </c>
      <c r="F637" s="14"/>
      <c r="G637" s="76">
        <f aca="true" t="shared" si="75" ref="G637:I638">G638</f>
        <v>16.4</v>
      </c>
      <c r="H637" s="76">
        <f t="shared" si="75"/>
        <v>16.4</v>
      </c>
      <c r="I637" s="76">
        <f t="shared" si="75"/>
        <v>16.4</v>
      </c>
    </row>
    <row r="638" spans="1:9" ht="37.5">
      <c r="A638" s="20" t="s">
        <v>363</v>
      </c>
      <c r="B638" s="13">
        <v>208</v>
      </c>
      <c r="C638" s="14" t="s">
        <v>275</v>
      </c>
      <c r="D638" s="14" t="s">
        <v>310</v>
      </c>
      <c r="E638" s="14" t="s">
        <v>507</v>
      </c>
      <c r="F638" s="14"/>
      <c r="G638" s="76">
        <f t="shared" si="75"/>
        <v>16.4</v>
      </c>
      <c r="H638" s="76">
        <f t="shared" si="75"/>
        <v>16.4</v>
      </c>
      <c r="I638" s="76">
        <f t="shared" si="75"/>
        <v>16.4</v>
      </c>
    </row>
    <row r="639" spans="1:9" ht="18.75">
      <c r="A639" s="20" t="s">
        <v>265</v>
      </c>
      <c r="B639" s="13">
        <v>208</v>
      </c>
      <c r="C639" s="14" t="s">
        <v>275</v>
      </c>
      <c r="D639" s="14" t="s">
        <v>310</v>
      </c>
      <c r="E639" s="14" t="s">
        <v>507</v>
      </c>
      <c r="F639" s="14" t="s">
        <v>267</v>
      </c>
      <c r="G639" s="76">
        <v>16.4</v>
      </c>
      <c r="H639" s="76">
        <v>16.4</v>
      </c>
      <c r="I639" s="76">
        <v>16.4</v>
      </c>
    </row>
    <row r="640" spans="1:9" ht="37.5">
      <c r="A640" s="65" t="s">
        <v>365</v>
      </c>
      <c r="B640" s="66">
        <v>208</v>
      </c>
      <c r="C640" s="67" t="s">
        <v>275</v>
      </c>
      <c r="D640" s="67" t="s">
        <v>310</v>
      </c>
      <c r="E640" s="67" t="s">
        <v>469</v>
      </c>
      <c r="F640" s="14"/>
      <c r="G640" s="76">
        <f aca="true" t="shared" si="76" ref="G640:I642">G641</f>
        <v>136.2</v>
      </c>
      <c r="H640" s="76">
        <f t="shared" si="76"/>
        <v>494</v>
      </c>
      <c r="I640" s="76">
        <f t="shared" si="76"/>
        <v>494</v>
      </c>
    </row>
    <row r="641" spans="1:9" ht="37.5">
      <c r="A641" s="20" t="s">
        <v>237</v>
      </c>
      <c r="B641" s="13">
        <v>208</v>
      </c>
      <c r="C641" s="14" t="s">
        <v>275</v>
      </c>
      <c r="D641" s="14" t="s">
        <v>310</v>
      </c>
      <c r="E641" s="14" t="s">
        <v>470</v>
      </c>
      <c r="F641" s="14"/>
      <c r="G641" s="76">
        <f t="shared" si="76"/>
        <v>136.2</v>
      </c>
      <c r="H641" s="76">
        <f t="shared" si="76"/>
        <v>494</v>
      </c>
      <c r="I641" s="76">
        <f t="shared" si="76"/>
        <v>494</v>
      </c>
    </row>
    <row r="642" spans="1:9" ht="18.75">
      <c r="A642" s="20" t="s">
        <v>369</v>
      </c>
      <c r="B642" s="13">
        <v>208</v>
      </c>
      <c r="C642" s="14" t="s">
        <v>275</v>
      </c>
      <c r="D642" s="14" t="s">
        <v>310</v>
      </c>
      <c r="E642" s="14" t="s">
        <v>471</v>
      </c>
      <c r="F642" s="14"/>
      <c r="G642" s="76">
        <f t="shared" si="76"/>
        <v>136.2</v>
      </c>
      <c r="H642" s="76">
        <f t="shared" si="76"/>
        <v>494</v>
      </c>
      <c r="I642" s="76">
        <f t="shared" si="76"/>
        <v>494</v>
      </c>
    </row>
    <row r="643" spans="1:9" ht="37.5">
      <c r="A643" s="20" t="s">
        <v>157</v>
      </c>
      <c r="B643" s="13">
        <v>208</v>
      </c>
      <c r="C643" s="14" t="s">
        <v>275</v>
      </c>
      <c r="D643" s="14" t="s">
        <v>310</v>
      </c>
      <c r="E643" s="14" t="s">
        <v>471</v>
      </c>
      <c r="F643" s="14" t="s">
        <v>266</v>
      </c>
      <c r="G643" s="76">
        <v>136.2</v>
      </c>
      <c r="H643" s="76">
        <v>494</v>
      </c>
      <c r="I643" s="76">
        <v>494</v>
      </c>
    </row>
    <row r="644" spans="1:9" ht="56.25">
      <c r="A644" s="64" t="s">
        <v>212</v>
      </c>
      <c r="B644" s="13">
        <v>208</v>
      </c>
      <c r="C644" s="14" t="s">
        <v>275</v>
      </c>
      <c r="D644" s="14" t="s">
        <v>310</v>
      </c>
      <c r="E644" s="14" t="s">
        <v>497</v>
      </c>
      <c r="F644" s="14"/>
      <c r="G644" s="76">
        <f aca="true" t="shared" si="77" ref="G644:I645">G645</f>
        <v>66</v>
      </c>
      <c r="H644" s="76">
        <f t="shared" si="77"/>
        <v>66</v>
      </c>
      <c r="I644" s="76">
        <f t="shared" si="77"/>
        <v>66</v>
      </c>
    </row>
    <row r="645" spans="1:9" ht="18.75">
      <c r="A645" s="63" t="s">
        <v>339</v>
      </c>
      <c r="B645" s="13">
        <v>208</v>
      </c>
      <c r="C645" s="14" t="s">
        <v>275</v>
      </c>
      <c r="D645" s="14" t="s">
        <v>310</v>
      </c>
      <c r="E645" s="14" t="s">
        <v>508</v>
      </c>
      <c r="F645" s="14"/>
      <c r="G645" s="76">
        <f t="shared" si="77"/>
        <v>66</v>
      </c>
      <c r="H645" s="76">
        <f t="shared" si="77"/>
        <v>66</v>
      </c>
      <c r="I645" s="76">
        <f t="shared" si="77"/>
        <v>66</v>
      </c>
    </row>
    <row r="646" spans="1:9" ht="37.5">
      <c r="A646" s="20" t="s">
        <v>157</v>
      </c>
      <c r="B646" s="13">
        <v>208</v>
      </c>
      <c r="C646" s="14" t="s">
        <v>275</v>
      </c>
      <c r="D646" s="14" t="s">
        <v>310</v>
      </c>
      <c r="E646" s="14" t="s">
        <v>508</v>
      </c>
      <c r="F646" s="14" t="s">
        <v>266</v>
      </c>
      <c r="G646" s="76">
        <v>66</v>
      </c>
      <c r="H646" s="76">
        <v>66</v>
      </c>
      <c r="I646" s="60">
        <v>66</v>
      </c>
    </row>
    <row r="647" spans="1:9" ht="37.5">
      <c r="A647" s="20" t="s">
        <v>158</v>
      </c>
      <c r="B647" s="13">
        <v>208</v>
      </c>
      <c r="C647" s="14" t="s">
        <v>275</v>
      </c>
      <c r="D647" s="14" t="s">
        <v>310</v>
      </c>
      <c r="E647" s="14" t="s">
        <v>448</v>
      </c>
      <c r="F647" s="14"/>
      <c r="G647" s="60">
        <f aca="true" t="shared" si="78" ref="G647:I648">G648</f>
        <v>35</v>
      </c>
      <c r="H647" s="60">
        <f t="shared" si="78"/>
        <v>35</v>
      </c>
      <c r="I647" s="60">
        <f t="shared" si="78"/>
        <v>35</v>
      </c>
    </row>
    <row r="648" spans="1:9" ht="18.75">
      <c r="A648" s="20" t="s">
        <v>259</v>
      </c>
      <c r="B648" s="13">
        <v>208</v>
      </c>
      <c r="C648" s="14" t="s">
        <v>275</v>
      </c>
      <c r="D648" s="14" t="s">
        <v>310</v>
      </c>
      <c r="E648" s="14" t="s">
        <v>449</v>
      </c>
      <c r="F648" s="14"/>
      <c r="G648" s="60">
        <f t="shared" si="78"/>
        <v>35</v>
      </c>
      <c r="H648" s="60">
        <f t="shared" si="78"/>
        <v>35</v>
      </c>
      <c r="I648" s="61">
        <f t="shared" si="78"/>
        <v>35</v>
      </c>
    </row>
    <row r="649" spans="1:9" ht="37.5">
      <c r="A649" s="20" t="s">
        <v>157</v>
      </c>
      <c r="B649" s="13">
        <v>208</v>
      </c>
      <c r="C649" s="14" t="s">
        <v>275</v>
      </c>
      <c r="D649" s="14" t="s">
        <v>310</v>
      </c>
      <c r="E649" s="14" t="s">
        <v>449</v>
      </c>
      <c r="F649" s="14">
        <v>200</v>
      </c>
      <c r="G649" s="76">
        <v>35</v>
      </c>
      <c r="H649" s="76">
        <v>35</v>
      </c>
      <c r="I649" s="76">
        <v>35</v>
      </c>
    </row>
    <row r="650" spans="1:9" ht="56.25">
      <c r="A650" s="20" t="s">
        <v>115</v>
      </c>
      <c r="B650" s="13">
        <v>208</v>
      </c>
      <c r="C650" s="14" t="s">
        <v>275</v>
      </c>
      <c r="D650" s="14" t="s">
        <v>310</v>
      </c>
      <c r="E650" s="14" t="s">
        <v>437</v>
      </c>
      <c r="F650" s="14"/>
      <c r="G650" s="60">
        <f aca="true" t="shared" si="79" ref="G650:I651">G651</f>
        <v>1438</v>
      </c>
      <c r="H650" s="60">
        <f t="shared" si="79"/>
        <v>0</v>
      </c>
      <c r="I650" s="61">
        <f t="shared" si="79"/>
        <v>0</v>
      </c>
    </row>
    <row r="651" spans="1:9" ht="18.75">
      <c r="A651" s="20" t="s">
        <v>339</v>
      </c>
      <c r="B651" s="13">
        <v>208</v>
      </c>
      <c r="C651" s="14" t="s">
        <v>275</v>
      </c>
      <c r="D651" s="14" t="s">
        <v>310</v>
      </c>
      <c r="E651" s="14" t="s">
        <v>438</v>
      </c>
      <c r="F651" s="14"/>
      <c r="G651" s="60">
        <f t="shared" si="79"/>
        <v>1438</v>
      </c>
      <c r="H651" s="60">
        <f t="shared" si="79"/>
        <v>0</v>
      </c>
      <c r="I651" s="60">
        <f t="shared" si="79"/>
        <v>0</v>
      </c>
    </row>
    <row r="652" spans="1:9" ht="37.5">
      <c r="A652" s="20" t="s">
        <v>157</v>
      </c>
      <c r="B652" s="13">
        <v>208</v>
      </c>
      <c r="C652" s="14" t="s">
        <v>275</v>
      </c>
      <c r="D652" s="14" t="s">
        <v>310</v>
      </c>
      <c r="E652" s="14" t="s">
        <v>438</v>
      </c>
      <c r="F652" s="14">
        <v>200</v>
      </c>
      <c r="G652" s="76">
        <v>1438</v>
      </c>
      <c r="H652" s="76">
        <v>0</v>
      </c>
      <c r="I652" s="61">
        <v>0</v>
      </c>
    </row>
    <row r="653" spans="1:9" ht="37.5">
      <c r="A653" s="20" t="s">
        <v>830</v>
      </c>
      <c r="B653" s="13">
        <v>208</v>
      </c>
      <c r="C653" s="14" t="s">
        <v>275</v>
      </c>
      <c r="D653" s="14" t="s">
        <v>310</v>
      </c>
      <c r="E653" s="14" t="s">
        <v>700</v>
      </c>
      <c r="F653" s="14"/>
      <c r="G653" s="76">
        <f aca="true" t="shared" si="80" ref="G653:I654">G654</f>
        <v>102</v>
      </c>
      <c r="H653" s="76">
        <f t="shared" si="80"/>
        <v>0</v>
      </c>
      <c r="I653" s="76">
        <f t="shared" si="80"/>
        <v>0</v>
      </c>
    </row>
    <row r="654" spans="1:9" ht="37.5">
      <c r="A654" s="20" t="s">
        <v>336</v>
      </c>
      <c r="B654" s="13">
        <v>208</v>
      </c>
      <c r="C654" s="14" t="s">
        <v>275</v>
      </c>
      <c r="D654" s="14" t="s">
        <v>310</v>
      </c>
      <c r="E654" s="14" t="s">
        <v>701</v>
      </c>
      <c r="F654" s="14"/>
      <c r="G654" s="76">
        <f t="shared" si="80"/>
        <v>102</v>
      </c>
      <c r="H654" s="76">
        <f t="shared" si="80"/>
        <v>0</v>
      </c>
      <c r="I654" s="76">
        <f t="shared" si="80"/>
        <v>0</v>
      </c>
    </row>
    <row r="655" spans="1:9" ht="37.5">
      <c r="A655" s="20" t="s">
        <v>157</v>
      </c>
      <c r="B655" s="13">
        <v>208</v>
      </c>
      <c r="C655" s="14" t="s">
        <v>275</v>
      </c>
      <c r="D655" s="14" t="s">
        <v>310</v>
      </c>
      <c r="E655" s="14" t="s">
        <v>701</v>
      </c>
      <c r="F655" s="14" t="s">
        <v>266</v>
      </c>
      <c r="G655" s="76">
        <v>102</v>
      </c>
      <c r="H655" s="76">
        <v>0</v>
      </c>
      <c r="I655" s="61">
        <v>0</v>
      </c>
    </row>
    <row r="656" spans="1:9" ht="18.75">
      <c r="A656" s="20" t="s">
        <v>295</v>
      </c>
      <c r="B656" s="13">
        <v>208</v>
      </c>
      <c r="C656" s="14">
        <v>10</v>
      </c>
      <c r="D656" s="14" t="s">
        <v>251</v>
      </c>
      <c r="E656" s="14"/>
      <c r="F656" s="14"/>
      <c r="G656" s="60">
        <f>G663+G657</f>
        <v>63819.9</v>
      </c>
      <c r="H656" s="60">
        <f>H663+H657</f>
        <v>63840.6</v>
      </c>
      <c r="I656" s="60">
        <f>I663+I657</f>
        <v>63907.1</v>
      </c>
    </row>
    <row r="657" spans="1:9" ht="18.75">
      <c r="A657" s="20" t="s">
        <v>337</v>
      </c>
      <c r="B657" s="13">
        <v>208</v>
      </c>
      <c r="C657" s="14">
        <v>10</v>
      </c>
      <c r="D657" s="14" t="s">
        <v>262</v>
      </c>
      <c r="E657" s="14"/>
      <c r="F657" s="14"/>
      <c r="G657" s="60">
        <f aca="true" t="shared" si="81" ref="G657:I661">G658</f>
        <v>1001</v>
      </c>
      <c r="H657" s="60">
        <f t="shared" si="81"/>
        <v>1021.7</v>
      </c>
      <c r="I657" s="61">
        <f t="shared" si="81"/>
        <v>1088.2</v>
      </c>
    </row>
    <row r="658" spans="1:9" ht="37.5">
      <c r="A658" s="69" t="s">
        <v>148</v>
      </c>
      <c r="B658" s="13">
        <v>208</v>
      </c>
      <c r="C658" s="14">
        <v>10</v>
      </c>
      <c r="D658" s="14" t="s">
        <v>262</v>
      </c>
      <c r="E658" s="79" t="s">
        <v>433</v>
      </c>
      <c r="F658" s="14"/>
      <c r="G658" s="60">
        <f t="shared" si="81"/>
        <v>1001</v>
      </c>
      <c r="H658" s="60">
        <f t="shared" si="81"/>
        <v>1021.7</v>
      </c>
      <c r="I658" s="60">
        <f t="shared" si="81"/>
        <v>1088.2</v>
      </c>
    </row>
    <row r="659" spans="1:9" ht="37.5">
      <c r="A659" s="69" t="s">
        <v>152</v>
      </c>
      <c r="B659" s="13">
        <v>208</v>
      </c>
      <c r="C659" s="14">
        <v>10</v>
      </c>
      <c r="D659" s="14" t="s">
        <v>262</v>
      </c>
      <c r="E659" s="79" t="s">
        <v>434</v>
      </c>
      <c r="F659" s="14"/>
      <c r="G659" s="60">
        <f t="shared" si="81"/>
        <v>1001</v>
      </c>
      <c r="H659" s="60">
        <f t="shared" si="81"/>
        <v>1021.7</v>
      </c>
      <c r="I659" s="61">
        <f t="shared" si="81"/>
        <v>1088.2</v>
      </c>
    </row>
    <row r="660" spans="1:9" ht="37.5">
      <c r="A660" s="20" t="s">
        <v>315</v>
      </c>
      <c r="B660" s="13">
        <v>208</v>
      </c>
      <c r="C660" s="14">
        <v>10</v>
      </c>
      <c r="D660" s="14" t="s">
        <v>262</v>
      </c>
      <c r="E660" s="14" t="s">
        <v>509</v>
      </c>
      <c r="F660" s="14"/>
      <c r="G660" s="60">
        <f t="shared" si="81"/>
        <v>1001</v>
      </c>
      <c r="H660" s="60">
        <f t="shared" si="81"/>
        <v>1021.7</v>
      </c>
      <c r="I660" s="60">
        <f t="shared" si="81"/>
        <v>1088.2</v>
      </c>
    </row>
    <row r="661" spans="1:9" ht="56.25">
      <c r="A661" s="20" t="s">
        <v>338</v>
      </c>
      <c r="B661" s="13">
        <v>208</v>
      </c>
      <c r="C661" s="14">
        <v>10</v>
      </c>
      <c r="D661" s="14" t="s">
        <v>262</v>
      </c>
      <c r="E661" s="14" t="s">
        <v>510</v>
      </c>
      <c r="F661" s="82"/>
      <c r="G661" s="60">
        <f t="shared" si="81"/>
        <v>1001</v>
      </c>
      <c r="H661" s="60">
        <f t="shared" si="81"/>
        <v>1021.7</v>
      </c>
      <c r="I661" s="60">
        <f t="shared" si="81"/>
        <v>1088.2</v>
      </c>
    </row>
    <row r="662" spans="1:9" ht="18.75">
      <c r="A662" s="20" t="s">
        <v>312</v>
      </c>
      <c r="B662" s="13">
        <v>208</v>
      </c>
      <c r="C662" s="14">
        <v>10</v>
      </c>
      <c r="D662" s="14" t="s">
        <v>262</v>
      </c>
      <c r="E662" s="14" t="s">
        <v>510</v>
      </c>
      <c r="F662" s="14" t="s">
        <v>313</v>
      </c>
      <c r="G662" s="81">
        <v>1001</v>
      </c>
      <c r="H662" s="81">
        <v>1021.7</v>
      </c>
      <c r="I662" s="80">
        <v>1088.2</v>
      </c>
    </row>
    <row r="663" spans="1:9" ht="18.75">
      <c r="A663" s="20" t="s">
        <v>293</v>
      </c>
      <c r="B663" s="13">
        <v>208</v>
      </c>
      <c r="C663" s="14">
        <v>10</v>
      </c>
      <c r="D663" s="14" t="s">
        <v>290</v>
      </c>
      <c r="E663" s="14"/>
      <c r="F663" s="14"/>
      <c r="G663" s="61">
        <f>G664+G669</f>
        <v>62818.9</v>
      </c>
      <c r="H663" s="61">
        <f>H664+H669</f>
        <v>62818.9</v>
      </c>
      <c r="I663" s="61">
        <f>I664+I669</f>
        <v>62818.9</v>
      </c>
    </row>
    <row r="664" spans="1:9" ht="37.5">
      <c r="A664" s="48" t="s">
        <v>148</v>
      </c>
      <c r="B664" s="13">
        <v>208</v>
      </c>
      <c r="C664" s="14">
        <v>10</v>
      </c>
      <c r="D664" s="14" t="s">
        <v>290</v>
      </c>
      <c r="E664" s="14" t="s">
        <v>433</v>
      </c>
      <c r="F664" s="14"/>
      <c r="G664" s="61">
        <f aca="true" t="shared" si="82" ref="G664:I667">G665</f>
        <v>33655.4</v>
      </c>
      <c r="H664" s="61">
        <f t="shared" si="82"/>
        <v>33655.4</v>
      </c>
      <c r="I664" s="61">
        <f t="shared" si="82"/>
        <v>33655.4</v>
      </c>
    </row>
    <row r="665" spans="1:9" ht="37.5">
      <c r="A665" s="48" t="s">
        <v>152</v>
      </c>
      <c r="B665" s="13">
        <v>208</v>
      </c>
      <c r="C665" s="14">
        <v>10</v>
      </c>
      <c r="D665" s="14" t="s">
        <v>290</v>
      </c>
      <c r="E665" s="14" t="s">
        <v>434</v>
      </c>
      <c r="F665" s="14"/>
      <c r="G665" s="61">
        <f t="shared" si="82"/>
        <v>33655.4</v>
      </c>
      <c r="H665" s="61">
        <f t="shared" si="82"/>
        <v>33655.4</v>
      </c>
      <c r="I665" s="61">
        <f t="shared" si="82"/>
        <v>33655.4</v>
      </c>
    </row>
    <row r="666" spans="1:9" ht="18.75">
      <c r="A666" s="48" t="s">
        <v>339</v>
      </c>
      <c r="B666" s="13">
        <v>208</v>
      </c>
      <c r="C666" s="14">
        <v>10</v>
      </c>
      <c r="D666" s="14" t="s">
        <v>290</v>
      </c>
      <c r="E666" s="14" t="s">
        <v>511</v>
      </c>
      <c r="F666" s="14"/>
      <c r="G666" s="61">
        <f t="shared" si="82"/>
        <v>33655.4</v>
      </c>
      <c r="H666" s="61">
        <f t="shared" si="82"/>
        <v>33655.4</v>
      </c>
      <c r="I666" s="61">
        <f t="shared" si="82"/>
        <v>33655.4</v>
      </c>
    </row>
    <row r="667" spans="1:9" ht="56.25">
      <c r="A667" s="48" t="s">
        <v>164</v>
      </c>
      <c r="B667" s="13">
        <v>208</v>
      </c>
      <c r="C667" s="14">
        <v>10</v>
      </c>
      <c r="D667" s="14" t="s">
        <v>290</v>
      </c>
      <c r="E667" s="14" t="s">
        <v>512</v>
      </c>
      <c r="F667" s="14"/>
      <c r="G667" s="61">
        <f>G668</f>
        <v>33655.4</v>
      </c>
      <c r="H667" s="61">
        <f t="shared" si="82"/>
        <v>33655.4</v>
      </c>
      <c r="I667" s="61">
        <f t="shared" si="82"/>
        <v>33655.4</v>
      </c>
    </row>
    <row r="668" spans="1:9" ht="18.75">
      <c r="A668" s="48" t="s">
        <v>312</v>
      </c>
      <c r="B668" s="13">
        <v>208</v>
      </c>
      <c r="C668" s="14">
        <v>10</v>
      </c>
      <c r="D668" s="14" t="s">
        <v>290</v>
      </c>
      <c r="E668" s="14" t="s">
        <v>512</v>
      </c>
      <c r="F668" s="14">
        <v>300</v>
      </c>
      <c r="G668" s="59">
        <v>33655.4</v>
      </c>
      <c r="H668" s="59">
        <v>33655.4</v>
      </c>
      <c r="I668" s="59">
        <v>33655.4</v>
      </c>
    </row>
    <row r="669" spans="1:9" ht="37.5">
      <c r="A669" s="20" t="s">
        <v>365</v>
      </c>
      <c r="B669" s="13">
        <v>208</v>
      </c>
      <c r="C669" s="14">
        <v>10</v>
      </c>
      <c r="D669" s="14" t="s">
        <v>290</v>
      </c>
      <c r="E669" s="14" t="s">
        <v>469</v>
      </c>
      <c r="F669" s="14"/>
      <c r="G669" s="61">
        <f>G670+G674</f>
        <v>29163.5</v>
      </c>
      <c r="H669" s="61">
        <f>H670+H674</f>
        <v>29163.5</v>
      </c>
      <c r="I669" s="61">
        <f>I670+I674</f>
        <v>29163.5</v>
      </c>
    </row>
    <row r="670" spans="1:9" ht="37.5">
      <c r="A670" s="48" t="s">
        <v>384</v>
      </c>
      <c r="B670" s="13">
        <v>208</v>
      </c>
      <c r="C670" s="14" t="s">
        <v>294</v>
      </c>
      <c r="D670" s="14" t="s">
        <v>290</v>
      </c>
      <c r="E670" s="14" t="s">
        <v>470</v>
      </c>
      <c r="F670" s="14"/>
      <c r="G670" s="61">
        <f aca="true" t="shared" si="83" ref="G670:I672">G671</f>
        <v>4059.2</v>
      </c>
      <c r="H670" s="61">
        <f t="shared" si="83"/>
        <v>4059.2</v>
      </c>
      <c r="I670" s="61">
        <f t="shared" si="83"/>
        <v>4059.2</v>
      </c>
    </row>
    <row r="671" spans="1:9" ht="37.5">
      <c r="A671" s="20" t="s">
        <v>335</v>
      </c>
      <c r="B671" s="13">
        <v>208</v>
      </c>
      <c r="C671" s="14" t="s">
        <v>294</v>
      </c>
      <c r="D671" s="14" t="s">
        <v>290</v>
      </c>
      <c r="E671" s="14" t="s">
        <v>439</v>
      </c>
      <c r="F671" s="14"/>
      <c r="G671" s="61">
        <f t="shared" si="83"/>
        <v>4059.2</v>
      </c>
      <c r="H671" s="61">
        <f t="shared" si="83"/>
        <v>4059.2</v>
      </c>
      <c r="I671" s="61">
        <f t="shared" si="83"/>
        <v>4059.2</v>
      </c>
    </row>
    <row r="672" spans="1:9" ht="112.5">
      <c r="A672" s="48" t="s">
        <v>231</v>
      </c>
      <c r="B672" s="13">
        <v>208</v>
      </c>
      <c r="C672" s="14" t="s">
        <v>294</v>
      </c>
      <c r="D672" s="14" t="s">
        <v>290</v>
      </c>
      <c r="E672" s="14" t="s">
        <v>513</v>
      </c>
      <c r="F672" s="14"/>
      <c r="G672" s="61">
        <f t="shared" si="83"/>
        <v>4059.2</v>
      </c>
      <c r="H672" s="61">
        <f t="shared" si="83"/>
        <v>4059.2</v>
      </c>
      <c r="I672" s="61">
        <f t="shared" si="83"/>
        <v>4059.2</v>
      </c>
    </row>
    <row r="673" spans="1:9" ht="37.5">
      <c r="A673" s="20" t="s">
        <v>317</v>
      </c>
      <c r="B673" s="13">
        <v>208</v>
      </c>
      <c r="C673" s="14" t="s">
        <v>294</v>
      </c>
      <c r="D673" s="14" t="s">
        <v>290</v>
      </c>
      <c r="E673" s="14" t="s">
        <v>513</v>
      </c>
      <c r="F673" s="14" t="s">
        <v>318</v>
      </c>
      <c r="G673" s="61">
        <v>4059.2</v>
      </c>
      <c r="H673" s="61">
        <v>4059.2</v>
      </c>
      <c r="I673" s="61">
        <v>4059.2</v>
      </c>
    </row>
    <row r="674" spans="1:9" ht="37.5">
      <c r="A674" s="20" t="s">
        <v>366</v>
      </c>
      <c r="B674" s="13">
        <v>208</v>
      </c>
      <c r="C674" s="14">
        <v>10</v>
      </c>
      <c r="D674" s="14" t="s">
        <v>290</v>
      </c>
      <c r="E674" s="14" t="s">
        <v>473</v>
      </c>
      <c r="F674" s="14"/>
      <c r="G674" s="61">
        <f aca="true" t="shared" si="84" ref="G674:I676">G675</f>
        <v>25104.3</v>
      </c>
      <c r="H674" s="61">
        <f t="shared" si="84"/>
        <v>25104.3</v>
      </c>
      <c r="I674" s="61">
        <f t="shared" si="84"/>
        <v>25104.3</v>
      </c>
    </row>
    <row r="675" spans="1:9" ht="37.5">
      <c r="A675" s="20" t="s">
        <v>335</v>
      </c>
      <c r="B675" s="13">
        <v>208</v>
      </c>
      <c r="C675" s="14">
        <v>10</v>
      </c>
      <c r="D675" s="14" t="s">
        <v>290</v>
      </c>
      <c r="E675" s="14" t="s">
        <v>514</v>
      </c>
      <c r="F675" s="14"/>
      <c r="G675" s="60">
        <f t="shared" si="84"/>
        <v>25104.3</v>
      </c>
      <c r="H675" s="60">
        <f t="shared" si="84"/>
        <v>25104.3</v>
      </c>
      <c r="I675" s="60">
        <f t="shared" si="84"/>
        <v>25104.3</v>
      </c>
    </row>
    <row r="676" spans="1:9" ht="93.75">
      <c r="A676" s="20" t="s">
        <v>165</v>
      </c>
      <c r="B676" s="13">
        <v>208</v>
      </c>
      <c r="C676" s="14">
        <v>10</v>
      </c>
      <c r="D676" s="14" t="s">
        <v>290</v>
      </c>
      <c r="E676" s="14" t="s">
        <v>515</v>
      </c>
      <c r="F676" s="14"/>
      <c r="G676" s="60">
        <f t="shared" si="84"/>
        <v>25104.3</v>
      </c>
      <c r="H676" s="60">
        <f t="shared" si="84"/>
        <v>25104.3</v>
      </c>
      <c r="I676" s="61">
        <f t="shared" si="84"/>
        <v>25104.3</v>
      </c>
    </row>
    <row r="677" spans="1:9" ht="37.5">
      <c r="A677" s="20" t="s">
        <v>317</v>
      </c>
      <c r="B677" s="13">
        <v>208</v>
      </c>
      <c r="C677" s="14">
        <v>10</v>
      </c>
      <c r="D677" s="14" t="s">
        <v>290</v>
      </c>
      <c r="E677" s="14" t="s">
        <v>515</v>
      </c>
      <c r="F677" s="14">
        <v>600</v>
      </c>
      <c r="G677" s="76">
        <v>25104.3</v>
      </c>
      <c r="H677" s="76">
        <v>25104.3</v>
      </c>
      <c r="I677" s="59">
        <v>25104.3</v>
      </c>
    </row>
    <row r="678" spans="1:9" ht="18.75">
      <c r="A678" s="83" t="s">
        <v>343</v>
      </c>
      <c r="B678" s="13">
        <v>208</v>
      </c>
      <c r="C678" s="14" t="s">
        <v>344</v>
      </c>
      <c r="D678" s="14" t="s">
        <v>251</v>
      </c>
      <c r="E678" s="14"/>
      <c r="F678" s="14"/>
      <c r="G678" s="76">
        <f aca="true" t="shared" si="85" ref="G678:I683">G679</f>
        <v>32944.4</v>
      </c>
      <c r="H678" s="76">
        <f t="shared" si="85"/>
        <v>0</v>
      </c>
      <c r="I678" s="76">
        <f t="shared" si="85"/>
        <v>0</v>
      </c>
    </row>
    <row r="679" spans="1:9" ht="18.75">
      <c r="A679" s="20" t="s">
        <v>345</v>
      </c>
      <c r="B679" s="13">
        <v>208</v>
      </c>
      <c r="C679" s="14" t="s">
        <v>344</v>
      </c>
      <c r="D679" s="14" t="s">
        <v>299</v>
      </c>
      <c r="E679" s="14"/>
      <c r="F679" s="14"/>
      <c r="G679" s="76">
        <f t="shared" si="85"/>
        <v>32944.4</v>
      </c>
      <c r="H679" s="76">
        <f t="shared" si="85"/>
        <v>0</v>
      </c>
      <c r="I679" s="76">
        <f t="shared" si="85"/>
        <v>0</v>
      </c>
    </row>
    <row r="680" spans="1:9" ht="37.5">
      <c r="A680" s="83" t="s">
        <v>348</v>
      </c>
      <c r="B680" s="13">
        <v>208</v>
      </c>
      <c r="C680" s="14" t="s">
        <v>344</v>
      </c>
      <c r="D680" s="14" t="s">
        <v>299</v>
      </c>
      <c r="E680" s="14" t="s">
        <v>450</v>
      </c>
      <c r="F680" s="14"/>
      <c r="G680" s="76">
        <f t="shared" si="85"/>
        <v>32944.4</v>
      </c>
      <c r="H680" s="76">
        <f t="shared" si="85"/>
        <v>0</v>
      </c>
      <c r="I680" s="76">
        <f t="shared" si="85"/>
        <v>0</v>
      </c>
    </row>
    <row r="681" spans="1:9" ht="56.25">
      <c r="A681" s="83" t="s">
        <v>236</v>
      </c>
      <c r="B681" s="13">
        <v>208</v>
      </c>
      <c r="C681" s="14" t="s">
        <v>344</v>
      </c>
      <c r="D681" s="14" t="s">
        <v>299</v>
      </c>
      <c r="E681" s="14" t="s">
        <v>453</v>
      </c>
      <c r="F681" s="14"/>
      <c r="G681" s="76">
        <f t="shared" si="85"/>
        <v>32944.4</v>
      </c>
      <c r="H681" s="76">
        <f t="shared" si="85"/>
        <v>0</v>
      </c>
      <c r="I681" s="76">
        <f t="shared" si="85"/>
        <v>0</v>
      </c>
    </row>
    <row r="682" spans="1:9" ht="37.5">
      <c r="A682" s="20" t="s">
        <v>335</v>
      </c>
      <c r="B682" s="13">
        <v>208</v>
      </c>
      <c r="C682" s="14" t="s">
        <v>344</v>
      </c>
      <c r="D682" s="14" t="s">
        <v>299</v>
      </c>
      <c r="E682" s="14" t="s">
        <v>454</v>
      </c>
      <c r="F682" s="14"/>
      <c r="G682" s="76">
        <f t="shared" si="85"/>
        <v>32944.4</v>
      </c>
      <c r="H682" s="76">
        <f t="shared" si="85"/>
        <v>0</v>
      </c>
      <c r="I682" s="76">
        <f t="shared" si="85"/>
        <v>0</v>
      </c>
    </row>
    <row r="683" spans="1:9" ht="37.5">
      <c r="A683" s="20" t="s">
        <v>912</v>
      </c>
      <c r="B683" s="13">
        <v>208</v>
      </c>
      <c r="C683" s="14" t="s">
        <v>344</v>
      </c>
      <c r="D683" s="14" t="s">
        <v>299</v>
      </c>
      <c r="E683" s="14" t="s">
        <v>913</v>
      </c>
      <c r="F683" s="14"/>
      <c r="G683" s="76">
        <f t="shared" si="85"/>
        <v>32944.4</v>
      </c>
      <c r="H683" s="76">
        <f t="shared" si="85"/>
        <v>0</v>
      </c>
      <c r="I683" s="76">
        <f t="shared" si="85"/>
        <v>0</v>
      </c>
    </row>
    <row r="684" spans="1:9" ht="37.5">
      <c r="A684" s="20" t="s">
        <v>317</v>
      </c>
      <c r="B684" s="13">
        <v>208</v>
      </c>
      <c r="C684" s="14" t="s">
        <v>344</v>
      </c>
      <c r="D684" s="14" t="s">
        <v>299</v>
      </c>
      <c r="E684" s="14" t="s">
        <v>913</v>
      </c>
      <c r="F684" s="14" t="s">
        <v>318</v>
      </c>
      <c r="G684" s="76">
        <v>32944.4</v>
      </c>
      <c r="H684" s="76">
        <v>0</v>
      </c>
      <c r="I684" s="59">
        <v>0</v>
      </c>
    </row>
    <row r="685" spans="1:9" ht="37.5">
      <c r="A685" s="37" t="s">
        <v>351</v>
      </c>
      <c r="B685" s="38" t="s">
        <v>352</v>
      </c>
      <c r="C685" s="38"/>
      <c r="D685" s="38"/>
      <c r="E685" s="38"/>
      <c r="F685" s="38"/>
      <c r="G685" s="39">
        <f>G686+G711</f>
        <v>314916.30000000005</v>
      </c>
      <c r="H685" s="39">
        <f>H686+H711</f>
        <v>292943.1</v>
      </c>
      <c r="I685" s="39">
        <f>I686+I711</f>
        <v>274282.2</v>
      </c>
    </row>
    <row r="686" spans="1:9" ht="18.75">
      <c r="A686" s="20" t="s">
        <v>277</v>
      </c>
      <c r="B686" s="13">
        <v>209</v>
      </c>
      <c r="C686" s="14" t="s">
        <v>275</v>
      </c>
      <c r="D686" s="14" t="s">
        <v>251</v>
      </c>
      <c r="E686" s="14"/>
      <c r="F686" s="14"/>
      <c r="G686" s="22">
        <f>G687+G707</f>
        <v>92268.5</v>
      </c>
      <c r="H686" s="22">
        <f>H687+H707</f>
        <v>97642.8</v>
      </c>
      <c r="I686" s="22">
        <f>I687+I707</f>
        <v>81000.59999999999</v>
      </c>
    </row>
    <row r="687" spans="1:9" ht="18.75">
      <c r="A687" s="20" t="s">
        <v>219</v>
      </c>
      <c r="B687" s="13">
        <v>209</v>
      </c>
      <c r="C687" s="14" t="s">
        <v>275</v>
      </c>
      <c r="D687" s="14" t="s">
        <v>262</v>
      </c>
      <c r="E687" s="14"/>
      <c r="F687" s="14"/>
      <c r="G687" s="22">
        <f>G688+G701+G704</f>
        <v>92248.5</v>
      </c>
      <c r="H687" s="22">
        <f>H688+H701+H704</f>
        <v>97632.8</v>
      </c>
      <c r="I687" s="22">
        <f>I688+I701+I704</f>
        <v>81000.59999999999</v>
      </c>
    </row>
    <row r="688" spans="1:12" ht="37.5">
      <c r="A688" s="20" t="s">
        <v>249</v>
      </c>
      <c r="B688" s="13">
        <v>209</v>
      </c>
      <c r="C688" s="14" t="s">
        <v>275</v>
      </c>
      <c r="D688" s="14" t="s">
        <v>262</v>
      </c>
      <c r="E688" s="14" t="s">
        <v>441</v>
      </c>
      <c r="F688" s="14"/>
      <c r="G688" s="22">
        <f>G689</f>
        <v>92176.5</v>
      </c>
      <c r="H688" s="22">
        <f>H689</f>
        <v>97431</v>
      </c>
      <c r="I688" s="22">
        <f>I689</f>
        <v>80803.09999999999</v>
      </c>
      <c r="J688" s="3"/>
      <c r="K688" s="3"/>
      <c r="L688" s="3"/>
    </row>
    <row r="689" spans="1:9" ht="37.5">
      <c r="A689" s="20" t="s">
        <v>353</v>
      </c>
      <c r="B689" s="13">
        <v>209</v>
      </c>
      <c r="C689" s="14" t="s">
        <v>275</v>
      </c>
      <c r="D689" s="14" t="s">
        <v>262</v>
      </c>
      <c r="E689" s="14" t="s">
        <v>442</v>
      </c>
      <c r="F689" s="14"/>
      <c r="G689" s="22">
        <f>G690+G692+G696</f>
        <v>92176.5</v>
      </c>
      <c r="H689" s="22">
        <f>H690+H692+H696</f>
        <v>97431</v>
      </c>
      <c r="I689" s="22">
        <f>I690+I692+I696</f>
        <v>80803.09999999999</v>
      </c>
    </row>
    <row r="690" spans="1:9" ht="37.5">
      <c r="A690" s="20" t="s">
        <v>336</v>
      </c>
      <c r="B690" s="13">
        <v>209</v>
      </c>
      <c r="C690" s="14" t="s">
        <v>275</v>
      </c>
      <c r="D690" s="14" t="s">
        <v>262</v>
      </c>
      <c r="E690" s="14" t="s">
        <v>443</v>
      </c>
      <c r="F690" s="14"/>
      <c r="G690" s="22">
        <f>G691</f>
        <v>75585.7</v>
      </c>
      <c r="H690" s="22">
        <f>H691</f>
        <v>80634</v>
      </c>
      <c r="I690" s="22">
        <f>I691</f>
        <v>80628.7</v>
      </c>
    </row>
    <row r="691" spans="1:9" ht="37.5">
      <c r="A691" s="20" t="s">
        <v>317</v>
      </c>
      <c r="B691" s="13">
        <v>209</v>
      </c>
      <c r="C691" s="14" t="s">
        <v>275</v>
      </c>
      <c r="D691" s="14" t="s">
        <v>262</v>
      </c>
      <c r="E691" s="14" t="s">
        <v>443</v>
      </c>
      <c r="F691" s="14" t="s">
        <v>318</v>
      </c>
      <c r="G691" s="22">
        <v>75585.7</v>
      </c>
      <c r="H691" s="22">
        <v>80634</v>
      </c>
      <c r="I691" s="22">
        <v>80628.7</v>
      </c>
    </row>
    <row r="692" spans="1:9" ht="37.5">
      <c r="A692" s="20" t="s">
        <v>335</v>
      </c>
      <c r="B692" s="13">
        <v>209</v>
      </c>
      <c r="C692" s="14" t="s">
        <v>275</v>
      </c>
      <c r="D692" s="14" t="s">
        <v>262</v>
      </c>
      <c r="E692" s="14" t="s">
        <v>444</v>
      </c>
      <c r="F692" s="14"/>
      <c r="G692" s="22">
        <f>G693+G694</f>
        <v>14525.400000000001</v>
      </c>
      <c r="H692" s="22">
        <f>H693</f>
        <v>170</v>
      </c>
      <c r="I692" s="22">
        <f>I693</f>
        <v>174.4</v>
      </c>
    </row>
    <row r="693" spans="1:9" ht="37.5">
      <c r="A693" s="20" t="s">
        <v>317</v>
      </c>
      <c r="B693" s="13">
        <v>209</v>
      </c>
      <c r="C693" s="14" t="s">
        <v>275</v>
      </c>
      <c r="D693" s="14" t="s">
        <v>262</v>
      </c>
      <c r="E693" s="14" t="s">
        <v>444</v>
      </c>
      <c r="F693" s="14" t="s">
        <v>318</v>
      </c>
      <c r="G693" s="22">
        <v>1321.2</v>
      </c>
      <c r="H693" s="22">
        <f>174.4-4.4</f>
        <v>170</v>
      </c>
      <c r="I693" s="22">
        <v>174.4</v>
      </c>
    </row>
    <row r="694" spans="1:9" ht="75">
      <c r="A694" s="78" t="s">
        <v>106</v>
      </c>
      <c r="B694" s="13">
        <v>209</v>
      </c>
      <c r="C694" s="14" t="s">
        <v>275</v>
      </c>
      <c r="D694" s="14" t="s">
        <v>262</v>
      </c>
      <c r="E694" s="14" t="s">
        <v>107</v>
      </c>
      <c r="F694" s="14"/>
      <c r="G694" s="22">
        <f>G695</f>
        <v>13204.2</v>
      </c>
      <c r="H694" s="22">
        <f>H695</f>
        <v>0</v>
      </c>
      <c r="I694" s="22">
        <f>I695</f>
        <v>0</v>
      </c>
    </row>
    <row r="695" spans="1:9" ht="37.5">
      <c r="A695" s="20" t="s">
        <v>317</v>
      </c>
      <c r="B695" s="13">
        <v>209</v>
      </c>
      <c r="C695" s="14" t="s">
        <v>275</v>
      </c>
      <c r="D695" s="14" t="s">
        <v>262</v>
      </c>
      <c r="E695" s="14" t="s">
        <v>107</v>
      </c>
      <c r="F695" s="14" t="s">
        <v>318</v>
      </c>
      <c r="G695" s="22">
        <v>13204.2</v>
      </c>
      <c r="H695" s="22">
        <v>0</v>
      </c>
      <c r="I695" s="22"/>
    </row>
    <row r="696" spans="1:9" ht="18.75">
      <c r="A696" s="20" t="s">
        <v>229</v>
      </c>
      <c r="B696" s="13">
        <v>209</v>
      </c>
      <c r="C696" s="14" t="s">
        <v>275</v>
      </c>
      <c r="D696" s="14" t="s">
        <v>262</v>
      </c>
      <c r="E696" s="14" t="s">
        <v>445</v>
      </c>
      <c r="F696" s="14"/>
      <c r="G696" s="22">
        <f>G697+G699</f>
        <v>2065.4</v>
      </c>
      <c r="H696" s="22">
        <f>H697+H699</f>
        <v>16627</v>
      </c>
      <c r="I696" s="22">
        <f>I697+I699</f>
        <v>0</v>
      </c>
    </row>
    <row r="697" spans="1:9" ht="37.5">
      <c r="A697" s="20" t="s">
        <v>55</v>
      </c>
      <c r="B697" s="13">
        <v>209</v>
      </c>
      <c r="C697" s="14" t="s">
        <v>275</v>
      </c>
      <c r="D697" s="14" t="s">
        <v>262</v>
      </c>
      <c r="E697" s="14" t="s">
        <v>446</v>
      </c>
      <c r="F697" s="14"/>
      <c r="G697" s="22">
        <f>G698</f>
        <v>2065.4</v>
      </c>
      <c r="H697" s="22">
        <f>H698</f>
        <v>12242.5</v>
      </c>
      <c r="I697" s="22">
        <f>I698</f>
        <v>0</v>
      </c>
    </row>
    <row r="698" spans="1:9" ht="37.5">
      <c r="A698" s="20" t="s">
        <v>317</v>
      </c>
      <c r="B698" s="13">
        <v>209</v>
      </c>
      <c r="C698" s="14" t="s">
        <v>275</v>
      </c>
      <c r="D698" s="14" t="s">
        <v>262</v>
      </c>
      <c r="E698" s="14" t="s">
        <v>446</v>
      </c>
      <c r="F698" s="14" t="s">
        <v>318</v>
      </c>
      <c r="G698" s="22">
        <v>2065.4</v>
      </c>
      <c r="H698" s="22">
        <v>12242.5</v>
      </c>
      <c r="I698" s="22">
        <v>0</v>
      </c>
    </row>
    <row r="699" spans="1:9" ht="56.25">
      <c r="A699" s="84" t="s">
        <v>32</v>
      </c>
      <c r="B699" s="13">
        <v>209</v>
      </c>
      <c r="C699" s="14" t="s">
        <v>275</v>
      </c>
      <c r="D699" s="14" t="s">
        <v>262</v>
      </c>
      <c r="E699" s="14" t="s">
        <v>33</v>
      </c>
      <c r="F699" s="14"/>
      <c r="G699" s="22">
        <f>G700</f>
        <v>0</v>
      </c>
      <c r="H699" s="22">
        <f>H700</f>
        <v>4384.5</v>
      </c>
      <c r="I699" s="22">
        <f>I700</f>
        <v>0</v>
      </c>
    </row>
    <row r="700" spans="1:9" ht="37.5">
      <c r="A700" s="20" t="s">
        <v>317</v>
      </c>
      <c r="B700" s="13">
        <v>209</v>
      </c>
      <c r="C700" s="14" t="s">
        <v>275</v>
      </c>
      <c r="D700" s="14" t="s">
        <v>262</v>
      </c>
      <c r="E700" s="14" t="s">
        <v>33</v>
      </c>
      <c r="F700" s="14" t="s">
        <v>318</v>
      </c>
      <c r="G700" s="22">
        <v>0</v>
      </c>
      <c r="H700" s="22">
        <v>4384.5</v>
      </c>
      <c r="I700" s="22">
        <v>0</v>
      </c>
    </row>
    <row r="701" spans="1:9" ht="112.5">
      <c r="A701" s="78" t="s">
        <v>181</v>
      </c>
      <c r="B701" s="13">
        <v>209</v>
      </c>
      <c r="C701" s="14" t="s">
        <v>275</v>
      </c>
      <c r="D701" s="14" t="s">
        <v>262</v>
      </c>
      <c r="E701" s="14" t="s">
        <v>516</v>
      </c>
      <c r="F701" s="14"/>
      <c r="G701" s="22">
        <f aca="true" t="shared" si="86" ref="G701:I702">G702</f>
        <v>0</v>
      </c>
      <c r="H701" s="22">
        <f t="shared" si="86"/>
        <v>201.8</v>
      </c>
      <c r="I701" s="22">
        <f t="shared" si="86"/>
        <v>197.5</v>
      </c>
    </row>
    <row r="702" spans="1:9" ht="37.5">
      <c r="A702" s="20" t="s">
        <v>335</v>
      </c>
      <c r="B702" s="13">
        <v>209</v>
      </c>
      <c r="C702" s="14" t="s">
        <v>275</v>
      </c>
      <c r="D702" s="14" t="s">
        <v>262</v>
      </c>
      <c r="E702" s="14" t="s">
        <v>517</v>
      </c>
      <c r="F702" s="14"/>
      <c r="G702" s="22">
        <f t="shared" si="86"/>
        <v>0</v>
      </c>
      <c r="H702" s="22">
        <f t="shared" si="86"/>
        <v>201.8</v>
      </c>
      <c r="I702" s="22">
        <f t="shared" si="86"/>
        <v>197.5</v>
      </c>
    </row>
    <row r="703" spans="1:9" ht="37.5">
      <c r="A703" s="20" t="s">
        <v>317</v>
      </c>
      <c r="B703" s="13">
        <v>209</v>
      </c>
      <c r="C703" s="14" t="s">
        <v>275</v>
      </c>
      <c r="D703" s="14" t="s">
        <v>262</v>
      </c>
      <c r="E703" s="14" t="s">
        <v>517</v>
      </c>
      <c r="F703" s="14" t="s">
        <v>318</v>
      </c>
      <c r="G703" s="22">
        <v>0</v>
      </c>
      <c r="H703" s="22">
        <v>201.8</v>
      </c>
      <c r="I703" s="22">
        <v>197.5</v>
      </c>
    </row>
    <row r="704" spans="1:9" ht="56.25">
      <c r="A704" s="20" t="s">
        <v>115</v>
      </c>
      <c r="B704" s="13">
        <v>209</v>
      </c>
      <c r="C704" s="14" t="s">
        <v>275</v>
      </c>
      <c r="D704" s="14" t="s">
        <v>262</v>
      </c>
      <c r="E704" s="14" t="s">
        <v>437</v>
      </c>
      <c r="F704" s="14"/>
      <c r="G704" s="22">
        <f aca="true" t="shared" si="87" ref="G704:I705">G705</f>
        <v>72</v>
      </c>
      <c r="H704" s="22">
        <f t="shared" si="87"/>
        <v>0</v>
      </c>
      <c r="I704" s="22">
        <f t="shared" si="87"/>
        <v>0</v>
      </c>
    </row>
    <row r="705" spans="1:9" ht="37.5">
      <c r="A705" s="20" t="s">
        <v>335</v>
      </c>
      <c r="B705" s="13">
        <v>209</v>
      </c>
      <c r="C705" s="14" t="s">
        <v>275</v>
      </c>
      <c r="D705" s="14" t="s">
        <v>262</v>
      </c>
      <c r="E705" s="14" t="s">
        <v>753</v>
      </c>
      <c r="F705" s="14"/>
      <c r="G705" s="22">
        <f t="shared" si="87"/>
        <v>72</v>
      </c>
      <c r="H705" s="22">
        <f t="shared" si="87"/>
        <v>0</v>
      </c>
      <c r="I705" s="22">
        <f t="shared" si="87"/>
        <v>0</v>
      </c>
    </row>
    <row r="706" spans="1:9" ht="37.5">
      <c r="A706" s="20" t="s">
        <v>317</v>
      </c>
      <c r="B706" s="13">
        <v>209</v>
      </c>
      <c r="C706" s="14" t="s">
        <v>275</v>
      </c>
      <c r="D706" s="14" t="s">
        <v>262</v>
      </c>
      <c r="E706" s="14" t="s">
        <v>753</v>
      </c>
      <c r="F706" s="14" t="s">
        <v>318</v>
      </c>
      <c r="G706" s="22">
        <v>72</v>
      </c>
      <c r="H706" s="22">
        <v>0</v>
      </c>
      <c r="I706" s="22">
        <v>0</v>
      </c>
    </row>
    <row r="707" spans="1:9" ht="37.5">
      <c r="A707" s="20" t="s">
        <v>278</v>
      </c>
      <c r="B707" s="13">
        <v>209</v>
      </c>
      <c r="C707" s="14" t="s">
        <v>275</v>
      </c>
      <c r="D707" s="14" t="s">
        <v>276</v>
      </c>
      <c r="E707" s="14"/>
      <c r="F707" s="14"/>
      <c r="G707" s="22">
        <f aca="true" t="shared" si="88" ref="G707:H709">G708</f>
        <v>20</v>
      </c>
      <c r="H707" s="85">
        <f t="shared" si="88"/>
        <v>10</v>
      </c>
      <c r="I707" s="22">
        <f>I708</f>
        <v>0</v>
      </c>
    </row>
    <row r="708" spans="1:9" ht="37.5">
      <c r="A708" s="20" t="s">
        <v>158</v>
      </c>
      <c r="B708" s="13">
        <v>209</v>
      </c>
      <c r="C708" s="14" t="s">
        <v>275</v>
      </c>
      <c r="D708" s="14" t="s">
        <v>276</v>
      </c>
      <c r="E708" s="14" t="s">
        <v>448</v>
      </c>
      <c r="F708" s="14"/>
      <c r="G708" s="22">
        <f t="shared" si="88"/>
        <v>20</v>
      </c>
      <c r="H708" s="85">
        <f t="shared" si="88"/>
        <v>10</v>
      </c>
      <c r="I708" s="22">
        <f>I709</f>
        <v>0</v>
      </c>
    </row>
    <row r="709" spans="1:9" ht="18.75">
      <c r="A709" s="20" t="s">
        <v>259</v>
      </c>
      <c r="B709" s="13">
        <v>209</v>
      </c>
      <c r="C709" s="14" t="s">
        <v>275</v>
      </c>
      <c r="D709" s="14" t="s">
        <v>276</v>
      </c>
      <c r="E709" s="14" t="s">
        <v>449</v>
      </c>
      <c r="F709" s="14"/>
      <c r="G709" s="22">
        <f t="shared" si="88"/>
        <v>20</v>
      </c>
      <c r="H709" s="85">
        <f t="shared" si="88"/>
        <v>10</v>
      </c>
      <c r="I709" s="22">
        <f>I710</f>
        <v>0</v>
      </c>
    </row>
    <row r="710" spans="1:9" ht="37.5">
      <c r="A710" s="20" t="s">
        <v>264</v>
      </c>
      <c r="B710" s="13">
        <v>209</v>
      </c>
      <c r="C710" s="14" t="s">
        <v>275</v>
      </c>
      <c r="D710" s="14" t="s">
        <v>276</v>
      </c>
      <c r="E710" s="14" t="s">
        <v>449</v>
      </c>
      <c r="F710" s="14" t="s">
        <v>266</v>
      </c>
      <c r="G710" s="22">
        <v>20</v>
      </c>
      <c r="H710" s="85">
        <v>10</v>
      </c>
      <c r="I710" s="22">
        <v>0</v>
      </c>
    </row>
    <row r="711" spans="1:9" ht="18.75">
      <c r="A711" s="20" t="s">
        <v>354</v>
      </c>
      <c r="B711" s="13">
        <v>209</v>
      </c>
      <c r="C711" s="14" t="s">
        <v>304</v>
      </c>
      <c r="D711" s="14" t="s">
        <v>251</v>
      </c>
      <c r="E711" s="14"/>
      <c r="F711" s="14"/>
      <c r="G711" s="22">
        <f>G712+G781</f>
        <v>222647.80000000005</v>
      </c>
      <c r="H711" s="22">
        <f>H712+H781</f>
        <v>195300.3</v>
      </c>
      <c r="I711" s="22">
        <f>I712+I781</f>
        <v>193281.60000000003</v>
      </c>
    </row>
    <row r="712" spans="1:9" ht="18.75">
      <c r="A712" s="20" t="s">
        <v>355</v>
      </c>
      <c r="B712" s="13">
        <v>209</v>
      </c>
      <c r="C712" s="14" t="s">
        <v>304</v>
      </c>
      <c r="D712" s="14" t="s">
        <v>261</v>
      </c>
      <c r="E712" s="14"/>
      <c r="F712" s="14"/>
      <c r="G712" s="22">
        <f>G713+G723+G775+G772+G778</f>
        <v>176886.40000000002</v>
      </c>
      <c r="H712" s="22">
        <f>H713+H723+H775+H772+H778</f>
        <v>141088.5</v>
      </c>
      <c r="I712" s="22">
        <f>I713+I723+I775+I772+I778</f>
        <v>144382.2</v>
      </c>
    </row>
    <row r="713" spans="1:9" ht="37.5">
      <c r="A713" s="20" t="s">
        <v>356</v>
      </c>
      <c r="B713" s="13">
        <v>209</v>
      </c>
      <c r="C713" s="14" t="s">
        <v>304</v>
      </c>
      <c r="D713" s="14" t="s">
        <v>261</v>
      </c>
      <c r="E713" s="14" t="s">
        <v>519</v>
      </c>
      <c r="F713" s="14"/>
      <c r="G713" s="22">
        <f>G714+G720+G717</f>
        <v>95</v>
      </c>
      <c r="H713" s="22">
        <f>H714+H720+H717</f>
        <v>95</v>
      </c>
      <c r="I713" s="22">
        <f>I714+I720+I717</f>
        <v>95</v>
      </c>
    </row>
    <row r="714" spans="1:9" ht="37.5">
      <c r="A714" s="20" t="s">
        <v>357</v>
      </c>
      <c r="B714" s="13">
        <v>209</v>
      </c>
      <c r="C714" s="14" t="s">
        <v>304</v>
      </c>
      <c r="D714" s="14" t="s">
        <v>261</v>
      </c>
      <c r="E714" s="14" t="s">
        <v>520</v>
      </c>
      <c r="F714" s="14"/>
      <c r="G714" s="22">
        <f aca="true" t="shared" si="89" ref="G714:I718">G715</f>
        <v>50</v>
      </c>
      <c r="H714" s="22">
        <f t="shared" si="89"/>
        <v>50</v>
      </c>
      <c r="I714" s="22">
        <f t="shared" si="89"/>
        <v>50</v>
      </c>
    </row>
    <row r="715" spans="1:9" ht="37.5">
      <c r="A715" s="20" t="s">
        <v>335</v>
      </c>
      <c r="B715" s="13">
        <v>209</v>
      </c>
      <c r="C715" s="14" t="s">
        <v>304</v>
      </c>
      <c r="D715" s="14" t="s">
        <v>261</v>
      </c>
      <c r="E715" s="14" t="s">
        <v>521</v>
      </c>
      <c r="F715" s="14"/>
      <c r="G715" s="22">
        <f t="shared" si="89"/>
        <v>50</v>
      </c>
      <c r="H715" s="22">
        <f t="shared" si="89"/>
        <v>50</v>
      </c>
      <c r="I715" s="22">
        <f t="shared" si="89"/>
        <v>50</v>
      </c>
    </row>
    <row r="716" spans="1:9" ht="37.5">
      <c r="A716" s="20" t="s">
        <v>317</v>
      </c>
      <c r="B716" s="13">
        <v>209</v>
      </c>
      <c r="C716" s="14" t="s">
        <v>304</v>
      </c>
      <c r="D716" s="14" t="s">
        <v>261</v>
      </c>
      <c r="E716" s="14" t="s">
        <v>521</v>
      </c>
      <c r="F716" s="14" t="s">
        <v>318</v>
      </c>
      <c r="G716" s="22">
        <v>50</v>
      </c>
      <c r="H716" s="22">
        <v>50</v>
      </c>
      <c r="I716" s="22">
        <v>50</v>
      </c>
    </row>
    <row r="717" spans="1:9" ht="18.75">
      <c r="A717" s="20" t="s">
        <v>197</v>
      </c>
      <c r="B717" s="13">
        <v>209</v>
      </c>
      <c r="C717" s="14" t="s">
        <v>304</v>
      </c>
      <c r="D717" s="14" t="s">
        <v>261</v>
      </c>
      <c r="E717" s="14" t="s">
        <v>522</v>
      </c>
      <c r="F717" s="14"/>
      <c r="G717" s="22">
        <f t="shared" si="89"/>
        <v>15</v>
      </c>
      <c r="H717" s="22">
        <f t="shared" si="89"/>
        <v>15</v>
      </c>
      <c r="I717" s="22">
        <f t="shared" si="89"/>
        <v>15</v>
      </c>
    </row>
    <row r="718" spans="1:9" ht="37.5">
      <c r="A718" s="20" t="s">
        <v>335</v>
      </c>
      <c r="B718" s="13">
        <v>209</v>
      </c>
      <c r="C718" s="14" t="s">
        <v>304</v>
      </c>
      <c r="D718" s="14" t="s">
        <v>261</v>
      </c>
      <c r="E718" s="14" t="s">
        <v>523</v>
      </c>
      <c r="F718" s="14"/>
      <c r="G718" s="22">
        <f t="shared" si="89"/>
        <v>15</v>
      </c>
      <c r="H718" s="22">
        <f t="shared" si="89"/>
        <v>15</v>
      </c>
      <c r="I718" s="22">
        <f t="shared" si="89"/>
        <v>15</v>
      </c>
    </row>
    <row r="719" spans="1:9" ht="37.5">
      <c r="A719" s="20" t="s">
        <v>317</v>
      </c>
      <c r="B719" s="13">
        <v>209</v>
      </c>
      <c r="C719" s="14" t="s">
        <v>304</v>
      </c>
      <c r="D719" s="14" t="s">
        <v>261</v>
      </c>
      <c r="E719" s="14" t="s">
        <v>523</v>
      </c>
      <c r="F719" s="14" t="s">
        <v>318</v>
      </c>
      <c r="G719" s="22">
        <v>15</v>
      </c>
      <c r="H719" s="22">
        <v>15</v>
      </c>
      <c r="I719" s="22">
        <v>15</v>
      </c>
    </row>
    <row r="720" spans="1:9" ht="37.5">
      <c r="A720" s="20" t="s">
        <v>198</v>
      </c>
      <c r="B720" s="13">
        <v>209</v>
      </c>
      <c r="C720" s="14" t="s">
        <v>304</v>
      </c>
      <c r="D720" s="14" t="s">
        <v>261</v>
      </c>
      <c r="E720" s="14" t="s">
        <v>524</v>
      </c>
      <c r="F720" s="14"/>
      <c r="G720" s="22">
        <f aca="true" t="shared" si="90" ref="G720:I721">G721</f>
        <v>30</v>
      </c>
      <c r="H720" s="22">
        <f t="shared" si="90"/>
        <v>30</v>
      </c>
      <c r="I720" s="22">
        <f t="shared" si="90"/>
        <v>30</v>
      </c>
    </row>
    <row r="721" spans="1:9" ht="37.5">
      <c r="A721" s="20" t="s">
        <v>335</v>
      </c>
      <c r="B721" s="13">
        <v>209</v>
      </c>
      <c r="C721" s="14" t="s">
        <v>304</v>
      </c>
      <c r="D721" s="14" t="s">
        <v>261</v>
      </c>
      <c r="E721" s="14" t="s">
        <v>525</v>
      </c>
      <c r="F721" s="14"/>
      <c r="G721" s="22">
        <f t="shared" si="90"/>
        <v>30</v>
      </c>
      <c r="H721" s="22">
        <f t="shared" si="90"/>
        <v>30</v>
      </c>
      <c r="I721" s="22">
        <f t="shared" si="90"/>
        <v>30</v>
      </c>
    </row>
    <row r="722" spans="1:9" ht="37.5">
      <c r="A722" s="20" t="s">
        <v>317</v>
      </c>
      <c r="B722" s="13">
        <v>209</v>
      </c>
      <c r="C722" s="14" t="s">
        <v>304</v>
      </c>
      <c r="D722" s="14" t="s">
        <v>261</v>
      </c>
      <c r="E722" s="14" t="s">
        <v>525</v>
      </c>
      <c r="F722" s="14" t="s">
        <v>318</v>
      </c>
      <c r="G722" s="22">
        <v>30</v>
      </c>
      <c r="H722" s="22">
        <v>30</v>
      </c>
      <c r="I722" s="22">
        <v>30</v>
      </c>
    </row>
    <row r="723" spans="1:9" ht="37.5">
      <c r="A723" s="20" t="s">
        <v>249</v>
      </c>
      <c r="B723" s="13">
        <v>209</v>
      </c>
      <c r="C723" s="14" t="s">
        <v>304</v>
      </c>
      <c r="D723" s="14" t="s">
        <v>261</v>
      </c>
      <c r="E723" s="14" t="s">
        <v>441</v>
      </c>
      <c r="F723" s="14"/>
      <c r="G723" s="22">
        <f>G724+G734+G764</f>
        <v>175533.2</v>
      </c>
      <c r="H723" s="22">
        <f>H724+H734+H764</f>
        <v>139662.7</v>
      </c>
      <c r="I723" s="22">
        <f>I724+I734+I764</f>
        <v>142644.80000000002</v>
      </c>
    </row>
    <row r="724" spans="1:9" ht="37.5">
      <c r="A724" s="20" t="s">
        <v>358</v>
      </c>
      <c r="B724" s="13">
        <v>209</v>
      </c>
      <c r="C724" s="14" t="s">
        <v>304</v>
      </c>
      <c r="D724" s="14" t="s">
        <v>261</v>
      </c>
      <c r="E724" s="14" t="s">
        <v>526</v>
      </c>
      <c r="F724" s="14"/>
      <c r="G724" s="22">
        <f>G725+G727+G731</f>
        <v>49891.8</v>
      </c>
      <c r="H724" s="22">
        <f>H725+H727+H731</f>
        <v>44909.2</v>
      </c>
      <c r="I724" s="22">
        <f>I725+I727+I731</f>
        <v>42153</v>
      </c>
    </row>
    <row r="725" spans="1:9" ht="37.5">
      <c r="A725" s="20" t="s">
        <v>336</v>
      </c>
      <c r="B725" s="13">
        <v>209</v>
      </c>
      <c r="C725" s="14" t="s">
        <v>304</v>
      </c>
      <c r="D725" s="14" t="s">
        <v>261</v>
      </c>
      <c r="E725" s="14" t="s">
        <v>527</v>
      </c>
      <c r="F725" s="14"/>
      <c r="G725" s="22">
        <f>G726</f>
        <v>40778.3</v>
      </c>
      <c r="H725" s="22">
        <f>H726</f>
        <v>40762.2</v>
      </c>
      <c r="I725" s="22">
        <f>I726</f>
        <v>40759.5</v>
      </c>
    </row>
    <row r="726" spans="1:9" ht="37.5">
      <c r="A726" s="20" t="s">
        <v>317</v>
      </c>
      <c r="B726" s="13">
        <v>209</v>
      </c>
      <c r="C726" s="14" t="s">
        <v>304</v>
      </c>
      <c r="D726" s="14" t="s">
        <v>261</v>
      </c>
      <c r="E726" s="14" t="s">
        <v>527</v>
      </c>
      <c r="F726" s="14" t="s">
        <v>318</v>
      </c>
      <c r="G726" s="22">
        <v>40778.3</v>
      </c>
      <c r="H726" s="22">
        <v>40762.2</v>
      </c>
      <c r="I726" s="22">
        <v>40759.5</v>
      </c>
    </row>
    <row r="727" spans="1:9" ht="37.5">
      <c r="A727" s="20" t="s">
        <v>335</v>
      </c>
      <c r="B727" s="13">
        <v>209</v>
      </c>
      <c r="C727" s="14" t="s">
        <v>304</v>
      </c>
      <c r="D727" s="14" t="s">
        <v>261</v>
      </c>
      <c r="E727" s="14" t="s">
        <v>528</v>
      </c>
      <c r="F727" s="14"/>
      <c r="G727" s="22">
        <f>G728+G729</f>
        <v>3863.5</v>
      </c>
      <c r="H727" s="22">
        <f>H728+H729</f>
        <v>4147</v>
      </c>
      <c r="I727" s="22">
        <f>I728+I729</f>
        <v>1393.5</v>
      </c>
    </row>
    <row r="728" spans="1:9" ht="37.5">
      <c r="A728" s="20" t="s">
        <v>317</v>
      </c>
      <c r="B728" s="13">
        <v>209</v>
      </c>
      <c r="C728" s="14" t="s">
        <v>304</v>
      </c>
      <c r="D728" s="14" t="s">
        <v>261</v>
      </c>
      <c r="E728" s="14" t="s">
        <v>528</v>
      </c>
      <c r="F728" s="14" t="s">
        <v>318</v>
      </c>
      <c r="G728" s="22">
        <v>2933.4</v>
      </c>
      <c r="H728" s="22">
        <v>3302.5</v>
      </c>
      <c r="I728" s="22">
        <v>549</v>
      </c>
    </row>
    <row r="729" spans="1:9" ht="56.25">
      <c r="A729" s="78" t="s">
        <v>108</v>
      </c>
      <c r="B729" s="13">
        <v>209</v>
      </c>
      <c r="C729" s="14" t="s">
        <v>304</v>
      </c>
      <c r="D729" s="14" t="s">
        <v>261</v>
      </c>
      <c r="E729" s="14" t="s">
        <v>109</v>
      </c>
      <c r="F729" s="14"/>
      <c r="G729" s="22">
        <f>G730</f>
        <v>930.1</v>
      </c>
      <c r="H729" s="22">
        <f>H730</f>
        <v>844.5</v>
      </c>
      <c r="I729" s="22">
        <f>I730</f>
        <v>844.5</v>
      </c>
    </row>
    <row r="730" spans="1:9" ht="37.5">
      <c r="A730" s="20" t="s">
        <v>317</v>
      </c>
      <c r="B730" s="13">
        <v>209</v>
      </c>
      <c r="C730" s="14" t="s">
        <v>304</v>
      </c>
      <c r="D730" s="14" t="s">
        <v>261</v>
      </c>
      <c r="E730" s="14" t="s">
        <v>109</v>
      </c>
      <c r="F730" s="14" t="s">
        <v>318</v>
      </c>
      <c r="G730" s="22">
        <v>930.1</v>
      </c>
      <c r="H730" s="22">
        <v>844.5</v>
      </c>
      <c r="I730" s="22">
        <v>844.5</v>
      </c>
    </row>
    <row r="731" spans="1:9" ht="18.75">
      <c r="A731" s="20" t="s">
        <v>229</v>
      </c>
      <c r="B731" s="13">
        <v>209</v>
      </c>
      <c r="C731" s="14" t="s">
        <v>304</v>
      </c>
      <c r="D731" s="14" t="s">
        <v>261</v>
      </c>
      <c r="E731" s="14" t="s">
        <v>5</v>
      </c>
      <c r="F731" s="14"/>
      <c r="G731" s="22">
        <f aca="true" t="shared" si="91" ref="G731:I732">G732</f>
        <v>5250</v>
      </c>
      <c r="H731" s="22">
        <f t="shared" si="91"/>
        <v>0</v>
      </c>
      <c r="I731" s="22">
        <f t="shared" si="91"/>
        <v>0</v>
      </c>
    </row>
    <row r="732" spans="1:9" ht="37.5">
      <c r="A732" s="20" t="s">
        <v>6</v>
      </c>
      <c r="B732" s="13">
        <v>209</v>
      </c>
      <c r="C732" s="14" t="s">
        <v>304</v>
      </c>
      <c r="D732" s="14" t="s">
        <v>261</v>
      </c>
      <c r="E732" s="14" t="s">
        <v>31</v>
      </c>
      <c r="F732" s="14"/>
      <c r="G732" s="22">
        <f t="shared" si="91"/>
        <v>5250</v>
      </c>
      <c r="H732" s="22">
        <f t="shared" si="91"/>
        <v>0</v>
      </c>
      <c r="I732" s="22">
        <f t="shared" si="91"/>
        <v>0</v>
      </c>
    </row>
    <row r="733" spans="1:9" ht="37.5">
      <c r="A733" s="20" t="s">
        <v>317</v>
      </c>
      <c r="B733" s="13">
        <v>209</v>
      </c>
      <c r="C733" s="14" t="s">
        <v>304</v>
      </c>
      <c r="D733" s="14" t="s">
        <v>261</v>
      </c>
      <c r="E733" s="14" t="s">
        <v>31</v>
      </c>
      <c r="F733" s="14" t="s">
        <v>318</v>
      </c>
      <c r="G733" s="22">
        <v>5250</v>
      </c>
      <c r="H733" s="22">
        <v>0</v>
      </c>
      <c r="I733" s="22">
        <v>0</v>
      </c>
    </row>
    <row r="734" spans="1:9" ht="37.5">
      <c r="A734" s="20" t="s">
        <v>359</v>
      </c>
      <c r="B734" s="13">
        <v>209</v>
      </c>
      <c r="C734" s="14" t="s">
        <v>304</v>
      </c>
      <c r="D734" s="14" t="s">
        <v>261</v>
      </c>
      <c r="E734" s="14" t="s">
        <v>529</v>
      </c>
      <c r="F734" s="14"/>
      <c r="G734" s="22">
        <f>G735+G737+G761</f>
        <v>112974.1</v>
      </c>
      <c r="H734" s="22">
        <f>H735+H737+H761</f>
        <v>82529.5</v>
      </c>
      <c r="I734" s="22">
        <f>I735+I737+I761</f>
        <v>88146.1</v>
      </c>
    </row>
    <row r="735" spans="1:9" ht="37.5">
      <c r="A735" s="20" t="s">
        <v>336</v>
      </c>
      <c r="B735" s="13">
        <v>209</v>
      </c>
      <c r="C735" s="14" t="s">
        <v>304</v>
      </c>
      <c r="D735" s="14" t="s">
        <v>261</v>
      </c>
      <c r="E735" s="14" t="s">
        <v>530</v>
      </c>
      <c r="F735" s="14"/>
      <c r="G735" s="22">
        <f>G736</f>
        <v>74896.6</v>
      </c>
      <c r="H735" s="22">
        <f>H736</f>
        <v>75292.2</v>
      </c>
      <c r="I735" s="22">
        <f>I736</f>
        <v>75278.8</v>
      </c>
    </row>
    <row r="736" spans="1:9" ht="37.5">
      <c r="A736" s="20" t="s">
        <v>317</v>
      </c>
      <c r="B736" s="13">
        <v>209</v>
      </c>
      <c r="C736" s="14" t="s">
        <v>304</v>
      </c>
      <c r="D736" s="14" t="s">
        <v>261</v>
      </c>
      <c r="E736" s="14" t="s">
        <v>530</v>
      </c>
      <c r="F736" s="14" t="s">
        <v>318</v>
      </c>
      <c r="G736" s="22">
        <v>74896.6</v>
      </c>
      <c r="H736" s="22">
        <v>75292.2</v>
      </c>
      <c r="I736" s="22">
        <v>75278.8</v>
      </c>
    </row>
    <row r="737" spans="1:9" ht="37.5">
      <c r="A737" s="20" t="s">
        <v>335</v>
      </c>
      <c r="B737" s="13">
        <v>209</v>
      </c>
      <c r="C737" s="14" t="s">
        <v>304</v>
      </c>
      <c r="D737" s="14" t="s">
        <v>261</v>
      </c>
      <c r="E737" s="14" t="s">
        <v>531</v>
      </c>
      <c r="F737" s="14"/>
      <c r="G737" s="22">
        <f>G738+G739+G741+G743+G745+G747+G749+G751+G753+G755+G757+G759</f>
        <v>38077.5</v>
      </c>
      <c r="H737" s="22">
        <f>H738+H739+H741+H743+H745+H747+H749+H751+H753+H755+H757+H759</f>
        <v>7237.3</v>
      </c>
      <c r="I737" s="22">
        <f>I738+I739+I741+I743+I745+I747+I749+I751+I753+I755+I757+I759</f>
        <v>4787.2</v>
      </c>
    </row>
    <row r="738" spans="1:9" ht="37.5">
      <c r="A738" s="20" t="s">
        <v>317</v>
      </c>
      <c r="B738" s="13">
        <v>209</v>
      </c>
      <c r="C738" s="14" t="s">
        <v>304</v>
      </c>
      <c r="D738" s="14" t="s">
        <v>261</v>
      </c>
      <c r="E738" s="14" t="s">
        <v>531</v>
      </c>
      <c r="F738" s="14" t="s">
        <v>318</v>
      </c>
      <c r="G738" s="22">
        <v>4395.3</v>
      </c>
      <c r="H738" s="22">
        <v>7237.3</v>
      </c>
      <c r="I738" s="22">
        <v>4787.2</v>
      </c>
    </row>
    <row r="739" spans="1:9" ht="93.75">
      <c r="A739" s="78" t="s">
        <v>110</v>
      </c>
      <c r="B739" s="13">
        <v>209</v>
      </c>
      <c r="C739" s="14" t="s">
        <v>304</v>
      </c>
      <c r="D739" s="14" t="s">
        <v>261</v>
      </c>
      <c r="E739" s="14" t="s">
        <v>111</v>
      </c>
      <c r="F739" s="14"/>
      <c r="G739" s="22">
        <f>G740</f>
        <v>15491.7</v>
      </c>
      <c r="H739" s="22">
        <f>H740</f>
        <v>0</v>
      </c>
      <c r="I739" s="22">
        <f>I740</f>
        <v>0</v>
      </c>
    </row>
    <row r="740" spans="1:9" ht="37.5">
      <c r="A740" s="20" t="s">
        <v>317</v>
      </c>
      <c r="B740" s="13">
        <v>209</v>
      </c>
      <c r="C740" s="14" t="s">
        <v>304</v>
      </c>
      <c r="D740" s="14" t="s">
        <v>261</v>
      </c>
      <c r="E740" s="14" t="s">
        <v>111</v>
      </c>
      <c r="F740" s="14" t="s">
        <v>318</v>
      </c>
      <c r="G740" s="22">
        <v>15491.7</v>
      </c>
      <c r="H740" s="22">
        <v>0</v>
      </c>
      <c r="I740" s="22">
        <v>0</v>
      </c>
    </row>
    <row r="741" spans="1:9" ht="48.75" customHeight="1">
      <c r="A741" s="20" t="s">
        <v>790</v>
      </c>
      <c r="B741" s="13">
        <v>209</v>
      </c>
      <c r="C741" s="14" t="s">
        <v>304</v>
      </c>
      <c r="D741" s="14" t="s">
        <v>261</v>
      </c>
      <c r="E741" s="14" t="s">
        <v>791</v>
      </c>
      <c r="F741" s="14"/>
      <c r="G741" s="22">
        <f>G742</f>
        <v>2109.7</v>
      </c>
      <c r="H741" s="22">
        <f>H742</f>
        <v>0</v>
      </c>
      <c r="I741" s="22">
        <f>I742</f>
        <v>0</v>
      </c>
    </row>
    <row r="742" spans="1:9" ht="48.75" customHeight="1">
      <c r="A742" s="20" t="s">
        <v>317</v>
      </c>
      <c r="B742" s="13">
        <v>209</v>
      </c>
      <c r="C742" s="14" t="s">
        <v>304</v>
      </c>
      <c r="D742" s="14" t="s">
        <v>261</v>
      </c>
      <c r="E742" s="14" t="s">
        <v>791</v>
      </c>
      <c r="F742" s="14" t="s">
        <v>318</v>
      </c>
      <c r="G742" s="22">
        <v>2109.7</v>
      </c>
      <c r="H742" s="22">
        <v>0</v>
      </c>
      <c r="I742" s="22">
        <v>0</v>
      </c>
    </row>
    <row r="743" spans="1:9" ht="56.25" customHeight="1">
      <c r="A743" s="20" t="s">
        <v>792</v>
      </c>
      <c r="B743" s="13">
        <v>209</v>
      </c>
      <c r="C743" s="14" t="s">
        <v>304</v>
      </c>
      <c r="D743" s="14" t="s">
        <v>261</v>
      </c>
      <c r="E743" s="14" t="s">
        <v>793</v>
      </c>
      <c r="F743" s="14"/>
      <c r="G743" s="22">
        <f>G744</f>
        <v>5</v>
      </c>
      <c r="H743" s="22">
        <f>H744</f>
        <v>0</v>
      </c>
      <c r="I743" s="22">
        <f>I744</f>
        <v>0</v>
      </c>
    </row>
    <row r="744" spans="1:9" ht="56.25" customHeight="1">
      <c r="A744" s="20" t="s">
        <v>317</v>
      </c>
      <c r="B744" s="13">
        <v>209</v>
      </c>
      <c r="C744" s="14" t="s">
        <v>304</v>
      </c>
      <c r="D744" s="14" t="s">
        <v>261</v>
      </c>
      <c r="E744" s="14" t="s">
        <v>793</v>
      </c>
      <c r="F744" s="14" t="s">
        <v>318</v>
      </c>
      <c r="G744" s="22">
        <v>5</v>
      </c>
      <c r="H744" s="22">
        <v>0</v>
      </c>
      <c r="I744" s="22">
        <v>0</v>
      </c>
    </row>
    <row r="745" spans="1:9" ht="43.5" customHeight="1">
      <c r="A745" s="20" t="s">
        <v>794</v>
      </c>
      <c r="B745" s="13">
        <v>209</v>
      </c>
      <c r="C745" s="14" t="s">
        <v>304</v>
      </c>
      <c r="D745" s="14" t="s">
        <v>261</v>
      </c>
      <c r="E745" s="14" t="s">
        <v>795</v>
      </c>
      <c r="F745" s="14"/>
      <c r="G745" s="22">
        <f>G746</f>
        <v>685.2</v>
      </c>
      <c r="H745" s="22">
        <f>H746</f>
        <v>0</v>
      </c>
      <c r="I745" s="22">
        <f>I746</f>
        <v>0</v>
      </c>
    </row>
    <row r="746" spans="1:9" ht="43.5" customHeight="1">
      <c r="A746" s="20" t="s">
        <v>317</v>
      </c>
      <c r="B746" s="13">
        <v>209</v>
      </c>
      <c r="C746" s="14" t="s">
        <v>304</v>
      </c>
      <c r="D746" s="14" t="s">
        <v>261</v>
      </c>
      <c r="E746" s="14" t="s">
        <v>795</v>
      </c>
      <c r="F746" s="14" t="s">
        <v>318</v>
      </c>
      <c r="G746" s="22">
        <v>685.2</v>
      </c>
      <c r="H746" s="22">
        <v>0</v>
      </c>
      <c r="I746" s="22">
        <v>0</v>
      </c>
    </row>
    <row r="747" spans="1:9" ht="54.75" customHeight="1">
      <c r="A747" s="20" t="s">
        <v>796</v>
      </c>
      <c r="B747" s="13">
        <v>209</v>
      </c>
      <c r="C747" s="14" t="s">
        <v>304</v>
      </c>
      <c r="D747" s="14" t="s">
        <v>261</v>
      </c>
      <c r="E747" s="14" t="s">
        <v>797</v>
      </c>
      <c r="F747" s="14"/>
      <c r="G747" s="22">
        <f>G748</f>
        <v>1</v>
      </c>
      <c r="H747" s="22">
        <f>H748</f>
        <v>0</v>
      </c>
      <c r="I747" s="22">
        <f>I748</f>
        <v>0</v>
      </c>
    </row>
    <row r="748" spans="1:9" ht="39.75" customHeight="1">
      <c r="A748" s="20" t="s">
        <v>317</v>
      </c>
      <c r="B748" s="13">
        <v>209</v>
      </c>
      <c r="C748" s="14" t="s">
        <v>304</v>
      </c>
      <c r="D748" s="14" t="s">
        <v>261</v>
      </c>
      <c r="E748" s="14" t="s">
        <v>797</v>
      </c>
      <c r="F748" s="14" t="s">
        <v>318</v>
      </c>
      <c r="G748" s="22">
        <v>1</v>
      </c>
      <c r="H748" s="22">
        <v>0</v>
      </c>
      <c r="I748" s="22">
        <v>0</v>
      </c>
    </row>
    <row r="749" spans="1:9" ht="58.5" customHeight="1">
      <c r="A749" s="20" t="s">
        <v>798</v>
      </c>
      <c r="B749" s="13">
        <v>209</v>
      </c>
      <c r="C749" s="14" t="s">
        <v>304</v>
      </c>
      <c r="D749" s="14" t="s">
        <v>261</v>
      </c>
      <c r="E749" s="14" t="s">
        <v>799</v>
      </c>
      <c r="F749" s="14"/>
      <c r="G749" s="22">
        <f>G750</f>
        <v>8691.3</v>
      </c>
      <c r="H749" s="22">
        <f>H750</f>
        <v>0</v>
      </c>
      <c r="I749" s="22">
        <f>I750</f>
        <v>0</v>
      </c>
    </row>
    <row r="750" spans="1:9" ht="51" customHeight="1">
      <c r="A750" s="20" t="s">
        <v>317</v>
      </c>
      <c r="B750" s="13">
        <v>209</v>
      </c>
      <c r="C750" s="14" t="s">
        <v>304</v>
      </c>
      <c r="D750" s="14" t="s">
        <v>261</v>
      </c>
      <c r="E750" s="14" t="s">
        <v>799</v>
      </c>
      <c r="F750" s="14" t="s">
        <v>318</v>
      </c>
      <c r="G750" s="22">
        <v>8691.3</v>
      </c>
      <c r="H750" s="22">
        <v>0</v>
      </c>
      <c r="I750" s="22">
        <v>0</v>
      </c>
    </row>
    <row r="751" spans="1:9" ht="77.25" customHeight="1">
      <c r="A751" s="20" t="s">
        <v>800</v>
      </c>
      <c r="B751" s="13">
        <v>209</v>
      </c>
      <c r="C751" s="14" t="s">
        <v>304</v>
      </c>
      <c r="D751" s="14" t="s">
        <v>261</v>
      </c>
      <c r="E751" s="14" t="s">
        <v>801</v>
      </c>
      <c r="F751" s="14"/>
      <c r="G751" s="22">
        <f>G752</f>
        <v>8.7</v>
      </c>
      <c r="H751" s="22">
        <f>H752</f>
        <v>0</v>
      </c>
      <c r="I751" s="22">
        <f>I752</f>
        <v>0</v>
      </c>
    </row>
    <row r="752" spans="1:9" ht="44.25" customHeight="1">
      <c r="A752" s="20" t="s">
        <v>317</v>
      </c>
      <c r="B752" s="13">
        <v>209</v>
      </c>
      <c r="C752" s="14" t="s">
        <v>304</v>
      </c>
      <c r="D752" s="14" t="s">
        <v>261</v>
      </c>
      <c r="E752" s="14" t="s">
        <v>801</v>
      </c>
      <c r="F752" s="14" t="s">
        <v>318</v>
      </c>
      <c r="G752" s="22">
        <v>8.7</v>
      </c>
      <c r="H752" s="22">
        <v>0</v>
      </c>
      <c r="I752" s="22">
        <v>0</v>
      </c>
    </row>
    <row r="753" spans="1:9" ht="44.25" customHeight="1">
      <c r="A753" s="20" t="s">
        <v>802</v>
      </c>
      <c r="B753" s="13">
        <v>209</v>
      </c>
      <c r="C753" s="14" t="s">
        <v>304</v>
      </c>
      <c r="D753" s="14" t="s">
        <v>261</v>
      </c>
      <c r="E753" s="14" t="s">
        <v>803</v>
      </c>
      <c r="F753" s="14"/>
      <c r="G753" s="22">
        <f>G754</f>
        <v>3489.6</v>
      </c>
      <c r="H753" s="22">
        <f>H754</f>
        <v>0</v>
      </c>
      <c r="I753" s="22">
        <f>I754</f>
        <v>0</v>
      </c>
    </row>
    <row r="754" spans="1:9" ht="44.25" customHeight="1">
      <c r="A754" s="20" t="s">
        <v>317</v>
      </c>
      <c r="B754" s="13">
        <v>209</v>
      </c>
      <c r="C754" s="14" t="s">
        <v>304</v>
      </c>
      <c r="D754" s="14" t="s">
        <v>261</v>
      </c>
      <c r="E754" s="14" t="s">
        <v>803</v>
      </c>
      <c r="F754" s="14" t="s">
        <v>318</v>
      </c>
      <c r="G754" s="22">
        <v>3489.6</v>
      </c>
      <c r="H754" s="22">
        <v>0</v>
      </c>
      <c r="I754" s="22">
        <v>0</v>
      </c>
    </row>
    <row r="755" spans="1:9" ht="60.75" customHeight="1">
      <c r="A755" s="20" t="s">
        <v>804</v>
      </c>
      <c r="B755" s="13">
        <v>209</v>
      </c>
      <c r="C755" s="14" t="s">
        <v>304</v>
      </c>
      <c r="D755" s="14" t="s">
        <v>261</v>
      </c>
      <c r="E755" s="14" t="s">
        <v>805</v>
      </c>
      <c r="F755" s="14"/>
      <c r="G755" s="22">
        <f>G756</f>
        <v>5</v>
      </c>
      <c r="H755" s="22">
        <f>H756</f>
        <v>0</v>
      </c>
      <c r="I755" s="22">
        <f>I756</f>
        <v>0</v>
      </c>
    </row>
    <row r="756" spans="1:9" ht="40.5" customHeight="1">
      <c r="A756" s="20" t="s">
        <v>317</v>
      </c>
      <c r="B756" s="13">
        <v>209</v>
      </c>
      <c r="C756" s="14" t="s">
        <v>304</v>
      </c>
      <c r="D756" s="14" t="s">
        <v>261</v>
      </c>
      <c r="E756" s="14" t="s">
        <v>805</v>
      </c>
      <c r="F756" s="14" t="s">
        <v>318</v>
      </c>
      <c r="G756" s="22">
        <v>5</v>
      </c>
      <c r="H756" s="22">
        <v>0</v>
      </c>
      <c r="I756" s="22">
        <v>0</v>
      </c>
    </row>
    <row r="757" spans="1:9" ht="40.5" customHeight="1">
      <c r="A757" s="20" t="s">
        <v>806</v>
      </c>
      <c r="B757" s="13">
        <v>209</v>
      </c>
      <c r="C757" s="14" t="s">
        <v>304</v>
      </c>
      <c r="D757" s="14" t="s">
        <v>261</v>
      </c>
      <c r="E757" s="14" t="s">
        <v>807</v>
      </c>
      <c r="F757" s="14"/>
      <c r="G757" s="22">
        <f>G758</f>
        <v>3190</v>
      </c>
      <c r="H757" s="22">
        <f>H758</f>
        <v>0</v>
      </c>
      <c r="I757" s="22">
        <f>I758</f>
        <v>0</v>
      </c>
    </row>
    <row r="758" spans="1:9" ht="40.5" customHeight="1">
      <c r="A758" s="20" t="s">
        <v>317</v>
      </c>
      <c r="B758" s="13">
        <v>209</v>
      </c>
      <c r="C758" s="14" t="s">
        <v>304</v>
      </c>
      <c r="D758" s="14" t="s">
        <v>261</v>
      </c>
      <c r="E758" s="14" t="s">
        <v>807</v>
      </c>
      <c r="F758" s="14" t="s">
        <v>318</v>
      </c>
      <c r="G758" s="22">
        <v>3190</v>
      </c>
      <c r="H758" s="22">
        <v>0</v>
      </c>
      <c r="I758" s="22">
        <v>0</v>
      </c>
    </row>
    <row r="759" spans="1:9" ht="60.75" customHeight="1">
      <c r="A759" s="20" t="s">
        <v>808</v>
      </c>
      <c r="B759" s="13">
        <v>209</v>
      </c>
      <c r="C759" s="14" t="s">
        <v>304</v>
      </c>
      <c r="D759" s="14" t="s">
        <v>261</v>
      </c>
      <c r="E759" s="14" t="s">
        <v>809</v>
      </c>
      <c r="F759" s="14"/>
      <c r="G759" s="22">
        <f>G760</f>
        <v>5</v>
      </c>
      <c r="H759" s="22">
        <f>H760</f>
        <v>0</v>
      </c>
      <c r="I759" s="22">
        <f>I760</f>
        <v>0</v>
      </c>
    </row>
    <row r="760" spans="1:9" ht="40.5" customHeight="1">
      <c r="A760" s="20" t="s">
        <v>317</v>
      </c>
      <c r="B760" s="13">
        <v>209</v>
      </c>
      <c r="C760" s="14" t="s">
        <v>304</v>
      </c>
      <c r="D760" s="14" t="s">
        <v>261</v>
      </c>
      <c r="E760" s="14" t="s">
        <v>809</v>
      </c>
      <c r="F760" s="14" t="s">
        <v>318</v>
      </c>
      <c r="G760" s="22">
        <v>5</v>
      </c>
      <c r="H760" s="22">
        <v>0</v>
      </c>
      <c r="I760" s="22">
        <v>0</v>
      </c>
    </row>
    <row r="761" spans="1:9" ht="18.75">
      <c r="A761" s="20" t="s">
        <v>229</v>
      </c>
      <c r="B761" s="13">
        <v>209</v>
      </c>
      <c r="C761" s="14" t="s">
        <v>304</v>
      </c>
      <c r="D761" s="14" t="s">
        <v>261</v>
      </c>
      <c r="E761" s="14" t="s">
        <v>134</v>
      </c>
      <c r="F761" s="14"/>
      <c r="G761" s="22">
        <f aca="true" t="shared" si="92" ref="G761:I762">G762</f>
        <v>0</v>
      </c>
      <c r="H761" s="22">
        <f t="shared" si="92"/>
        <v>0</v>
      </c>
      <c r="I761" s="22">
        <f t="shared" si="92"/>
        <v>8080.1</v>
      </c>
    </row>
    <row r="762" spans="1:9" ht="93.75">
      <c r="A762" s="20" t="s">
        <v>137</v>
      </c>
      <c r="B762" s="13">
        <v>209</v>
      </c>
      <c r="C762" s="14" t="s">
        <v>304</v>
      </c>
      <c r="D762" s="14" t="s">
        <v>261</v>
      </c>
      <c r="E762" s="14" t="s">
        <v>133</v>
      </c>
      <c r="F762" s="14"/>
      <c r="G762" s="22">
        <f t="shared" si="92"/>
        <v>0</v>
      </c>
      <c r="H762" s="22">
        <f t="shared" si="92"/>
        <v>0</v>
      </c>
      <c r="I762" s="22">
        <f t="shared" si="92"/>
        <v>8080.1</v>
      </c>
    </row>
    <row r="763" spans="1:9" ht="37.5">
      <c r="A763" s="20" t="s">
        <v>317</v>
      </c>
      <c r="B763" s="13">
        <v>209</v>
      </c>
      <c r="C763" s="14" t="s">
        <v>304</v>
      </c>
      <c r="D763" s="14" t="s">
        <v>261</v>
      </c>
      <c r="E763" s="14" t="s">
        <v>133</v>
      </c>
      <c r="F763" s="14" t="s">
        <v>318</v>
      </c>
      <c r="G763" s="22">
        <v>0</v>
      </c>
      <c r="H763" s="22">
        <v>0</v>
      </c>
      <c r="I763" s="22">
        <v>8080.1</v>
      </c>
    </row>
    <row r="764" spans="1:9" ht="18.75">
      <c r="A764" s="20" t="s">
        <v>360</v>
      </c>
      <c r="B764" s="13">
        <v>209</v>
      </c>
      <c r="C764" s="14" t="s">
        <v>304</v>
      </c>
      <c r="D764" s="14" t="s">
        <v>261</v>
      </c>
      <c r="E764" s="14" t="s">
        <v>532</v>
      </c>
      <c r="F764" s="14"/>
      <c r="G764" s="22">
        <f>G765+G767+G769</f>
        <v>12667.3</v>
      </c>
      <c r="H764" s="22">
        <f>H765+H767+H769</f>
        <v>12224</v>
      </c>
      <c r="I764" s="22">
        <f>I765+I767+I769</f>
        <v>12345.699999999999</v>
      </c>
    </row>
    <row r="765" spans="1:9" ht="37.5">
      <c r="A765" s="20" t="s">
        <v>336</v>
      </c>
      <c r="B765" s="13">
        <v>209</v>
      </c>
      <c r="C765" s="14" t="s">
        <v>304</v>
      </c>
      <c r="D765" s="14" t="s">
        <v>261</v>
      </c>
      <c r="E765" s="14" t="s">
        <v>533</v>
      </c>
      <c r="F765" s="14"/>
      <c r="G765" s="22">
        <f>G766</f>
        <v>12154.3</v>
      </c>
      <c r="H765" s="22">
        <f>H766</f>
        <v>12149</v>
      </c>
      <c r="I765" s="22">
        <f>I766</f>
        <v>12146.3</v>
      </c>
    </row>
    <row r="766" spans="1:9" ht="37.5">
      <c r="A766" s="20" t="s">
        <v>317</v>
      </c>
      <c r="B766" s="13">
        <v>209</v>
      </c>
      <c r="C766" s="14" t="s">
        <v>304</v>
      </c>
      <c r="D766" s="14" t="s">
        <v>261</v>
      </c>
      <c r="E766" s="14" t="s">
        <v>533</v>
      </c>
      <c r="F766" s="14" t="s">
        <v>318</v>
      </c>
      <c r="G766" s="22">
        <v>12154.3</v>
      </c>
      <c r="H766" s="22">
        <v>12149</v>
      </c>
      <c r="I766" s="22">
        <v>12146.3</v>
      </c>
    </row>
    <row r="767" spans="1:9" ht="37.5">
      <c r="A767" s="20" t="s">
        <v>335</v>
      </c>
      <c r="B767" s="13">
        <v>209</v>
      </c>
      <c r="C767" s="14" t="s">
        <v>304</v>
      </c>
      <c r="D767" s="14" t="s">
        <v>261</v>
      </c>
      <c r="E767" s="14" t="s">
        <v>534</v>
      </c>
      <c r="F767" s="14"/>
      <c r="G767" s="22">
        <v>513</v>
      </c>
      <c r="H767" s="22">
        <f>H768</f>
        <v>75</v>
      </c>
      <c r="I767" s="22">
        <f>I768</f>
        <v>75</v>
      </c>
    </row>
    <row r="768" spans="1:9" ht="37.5">
      <c r="A768" s="20" t="s">
        <v>317</v>
      </c>
      <c r="B768" s="13">
        <v>209</v>
      </c>
      <c r="C768" s="14" t="s">
        <v>304</v>
      </c>
      <c r="D768" s="14" t="s">
        <v>261</v>
      </c>
      <c r="E768" s="14" t="s">
        <v>534</v>
      </c>
      <c r="F768" s="14" t="s">
        <v>318</v>
      </c>
      <c r="G768" s="22">
        <v>75</v>
      </c>
      <c r="H768" s="22">
        <v>75</v>
      </c>
      <c r="I768" s="22">
        <v>75</v>
      </c>
    </row>
    <row r="769" spans="1:9" ht="18.75">
      <c r="A769" s="20" t="s">
        <v>229</v>
      </c>
      <c r="B769" s="13">
        <v>209</v>
      </c>
      <c r="C769" s="14" t="s">
        <v>304</v>
      </c>
      <c r="D769" s="14" t="s">
        <v>261</v>
      </c>
      <c r="E769" s="14" t="s">
        <v>135</v>
      </c>
      <c r="F769" s="14"/>
      <c r="G769" s="22">
        <f aca="true" t="shared" si="93" ref="G769:I770">G770</f>
        <v>0</v>
      </c>
      <c r="H769" s="22">
        <f t="shared" si="93"/>
        <v>0</v>
      </c>
      <c r="I769" s="22">
        <f t="shared" si="93"/>
        <v>124.4</v>
      </c>
    </row>
    <row r="770" spans="1:9" ht="18.75">
      <c r="A770" s="20" t="s">
        <v>138</v>
      </c>
      <c r="B770" s="13">
        <v>209</v>
      </c>
      <c r="C770" s="14" t="s">
        <v>304</v>
      </c>
      <c r="D770" s="14" t="s">
        <v>261</v>
      </c>
      <c r="E770" s="14" t="s">
        <v>136</v>
      </c>
      <c r="F770" s="14"/>
      <c r="G770" s="22">
        <f t="shared" si="93"/>
        <v>0</v>
      </c>
      <c r="H770" s="22">
        <f t="shared" si="93"/>
        <v>0</v>
      </c>
      <c r="I770" s="22">
        <f t="shared" si="93"/>
        <v>124.4</v>
      </c>
    </row>
    <row r="771" spans="1:9" ht="37.5">
      <c r="A771" s="20" t="s">
        <v>317</v>
      </c>
      <c r="B771" s="13">
        <v>209</v>
      </c>
      <c r="C771" s="14" t="s">
        <v>304</v>
      </c>
      <c r="D771" s="14" t="s">
        <v>261</v>
      </c>
      <c r="E771" s="14" t="s">
        <v>136</v>
      </c>
      <c r="F771" s="14" t="s">
        <v>318</v>
      </c>
      <c r="G771" s="22">
        <v>0</v>
      </c>
      <c r="H771" s="22">
        <v>0</v>
      </c>
      <c r="I771" s="22">
        <v>124.4</v>
      </c>
    </row>
    <row r="772" spans="1:9" ht="112.5">
      <c r="A772" s="78" t="s">
        <v>181</v>
      </c>
      <c r="B772" s="13">
        <v>209</v>
      </c>
      <c r="C772" s="14" t="s">
        <v>304</v>
      </c>
      <c r="D772" s="14" t="s">
        <v>261</v>
      </c>
      <c r="E772" s="14" t="s">
        <v>516</v>
      </c>
      <c r="F772" s="14"/>
      <c r="G772" s="22">
        <f aca="true" t="shared" si="94" ref="G772:I773">G773</f>
        <v>819.7</v>
      </c>
      <c r="H772" s="22">
        <f t="shared" si="94"/>
        <v>1323.8</v>
      </c>
      <c r="I772" s="22">
        <f t="shared" si="94"/>
        <v>1635.4</v>
      </c>
    </row>
    <row r="773" spans="1:9" ht="37.5">
      <c r="A773" s="78" t="s">
        <v>335</v>
      </c>
      <c r="B773" s="13">
        <v>209</v>
      </c>
      <c r="C773" s="14" t="s">
        <v>304</v>
      </c>
      <c r="D773" s="14" t="s">
        <v>261</v>
      </c>
      <c r="E773" s="14" t="s">
        <v>517</v>
      </c>
      <c r="F773" s="14"/>
      <c r="G773" s="22">
        <f t="shared" si="94"/>
        <v>819.7</v>
      </c>
      <c r="H773" s="22">
        <f t="shared" si="94"/>
        <v>1323.8</v>
      </c>
      <c r="I773" s="22">
        <f t="shared" si="94"/>
        <v>1635.4</v>
      </c>
    </row>
    <row r="774" spans="1:9" ht="37.5">
      <c r="A774" s="20" t="s">
        <v>317</v>
      </c>
      <c r="B774" s="13">
        <v>209</v>
      </c>
      <c r="C774" s="14" t="s">
        <v>304</v>
      </c>
      <c r="D774" s="14" t="s">
        <v>261</v>
      </c>
      <c r="E774" s="14" t="s">
        <v>517</v>
      </c>
      <c r="F774" s="14" t="s">
        <v>318</v>
      </c>
      <c r="G774" s="22">
        <v>819.7</v>
      </c>
      <c r="H774" s="22">
        <f>1793.8-470</f>
        <v>1323.8</v>
      </c>
      <c r="I774" s="22">
        <f>2105.4-470</f>
        <v>1635.4</v>
      </c>
    </row>
    <row r="775" spans="1:9" ht="56.25">
      <c r="A775" s="20" t="s">
        <v>223</v>
      </c>
      <c r="B775" s="13">
        <v>209</v>
      </c>
      <c r="C775" s="14" t="s">
        <v>304</v>
      </c>
      <c r="D775" s="14" t="s">
        <v>261</v>
      </c>
      <c r="E775" s="14" t="s">
        <v>497</v>
      </c>
      <c r="F775" s="14"/>
      <c r="G775" s="86">
        <f aca="true" t="shared" si="95" ref="G775:I776">G776</f>
        <v>7</v>
      </c>
      <c r="H775" s="86">
        <f t="shared" si="95"/>
        <v>7</v>
      </c>
      <c r="I775" s="86">
        <f t="shared" si="95"/>
        <v>7</v>
      </c>
    </row>
    <row r="776" spans="1:9" ht="37.5">
      <c r="A776" s="20" t="s">
        <v>335</v>
      </c>
      <c r="B776" s="13">
        <v>209</v>
      </c>
      <c r="C776" s="14" t="s">
        <v>304</v>
      </c>
      <c r="D776" s="14" t="s">
        <v>261</v>
      </c>
      <c r="E776" s="14" t="s">
        <v>518</v>
      </c>
      <c r="F776" s="14"/>
      <c r="G776" s="86">
        <f t="shared" si="95"/>
        <v>7</v>
      </c>
      <c r="H776" s="86">
        <f t="shared" si="95"/>
        <v>7</v>
      </c>
      <c r="I776" s="86">
        <f t="shared" si="95"/>
        <v>7</v>
      </c>
    </row>
    <row r="777" spans="1:9" ht="37.5">
      <c r="A777" s="20" t="s">
        <v>317</v>
      </c>
      <c r="B777" s="13">
        <v>209</v>
      </c>
      <c r="C777" s="14" t="s">
        <v>304</v>
      </c>
      <c r="D777" s="14" t="s">
        <v>261</v>
      </c>
      <c r="E777" s="14" t="s">
        <v>518</v>
      </c>
      <c r="F777" s="14" t="s">
        <v>318</v>
      </c>
      <c r="G777" s="86">
        <v>7</v>
      </c>
      <c r="H777" s="86">
        <v>7</v>
      </c>
      <c r="I777" s="86">
        <v>7</v>
      </c>
    </row>
    <row r="778" spans="1:9" ht="56.25">
      <c r="A778" s="20" t="s">
        <v>115</v>
      </c>
      <c r="B778" s="13">
        <v>209</v>
      </c>
      <c r="C778" s="14" t="s">
        <v>304</v>
      </c>
      <c r="D778" s="14" t="s">
        <v>261</v>
      </c>
      <c r="E778" s="14" t="s">
        <v>437</v>
      </c>
      <c r="F778" s="14"/>
      <c r="G778" s="86">
        <f aca="true" t="shared" si="96" ref="G778:I779">G779</f>
        <v>431.5</v>
      </c>
      <c r="H778" s="22">
        <f t="shared" si="96"/>
        <v>0</v>
      </c>
      <c r="I778" s="22">
        <f t="shared" si="96"/>
        <v>0</v>
      </c>
    </row>
    <row r="779" spans="1:9" ht="37.5">
      <c r="A779" s="20" t="s">
        <v>335</v>
      </c>
      <c r="B779" s="13">
        <v>209</v>
      </c>
      <c r="C779" s="14" t="s">
        <v>304</v>
      </c>
      <c r="D779" s="14" t="s">
        <v>261</v>
      </c>
      <c r="E779" s="14" t="s">
        <v>753</v>
      </c>
      <c r="F779" s="14"/>
      <c r="G779" s="86">
        <f t="shared" si="96"/>
        <v>431.5</v>
      </c>
      <c r="H779" s="22">
        <f t="shared" si="96"/>
        <v>0</v>
      </c>
      <c r="I779" s="22">
        <f t="shared" si="96"/>
        <v>0</v>
      </c>
    </row>
    <row r="780" spans="1:9" ht="37.5">
      <c r="A780" s="20" t="s">
        <v>317</v>
      </c>
      <c r="B780" s="13">
        <v>209</v>
      </c>
      <c r="C780" s="14" t="s">
        <v>304</v>
      </c>
      <c r="D780" s="14" t="s">
        <v>261</v>
      </c>
      <c r="E780" s="14" t="s">
        <v>753</v>
      </c>
      <c r="F780" s="14" t="s">
        <v>318</v>
      </c>
      <c r="G780" s="86">
        <v>431.5</v>
      </c>
      <c r="H780" s="22">
        <v>0</v>
      </c>
      <c r="I780" s="22">
        <v>0</v>
      </c>
    </row>
    <row r="781" spans="1:9" ht="18.75">
      <c r="A781" s="20" t="s">
        <v>361</v>
      </c>
      <c r="B781" s="13">
        <v>209</v>
      </c>
      <c r="C781" s="14" t="s">
        <v>304</v>
      </c>
      <c r="D781" s="14" t="s">
        <v>290</v>
      </c>
      <c r="E781" s="14"/>
      <c r="F781" s="14"/>
      <c r="G781" s="22">
        <f>G782+G800+G803</f>
        <v>45761.40000000001</v>
      </c>
      <c r="H781" s="22">
        <f>H782+H800+H803</f>
        <v>54211.8</v>
      </c>
      <c r="I781" s="22">
        <f>I782+I800+I803</f>
        <v>48899.40000000001</v>
      </c>
    </row>
    <row r="782" spans="1:9" ht="37.5">
      <c r="A782" s="20" t="s">
        <v>249</v>
      </c>
      <c r="B782" s="13">
        <v>209</v>
      </c>
      <c r="C782" s="14" t="s">
        <v>304</v>
      </c>
      <c r="D782" s="14" t="s">
        <v>290</v>
      </c>
      <c r="E782" s="14" t="s">
        <v>441</v>
      </c>
      <c r="F782" s="14"/>
      <c r="G782" s="22">
        <f>G783</f>
        <v>45201.600000000006</v>
      </c>
      <c r="H782" s="22">
        <f>H783</f>
        <v>54194.8</v>
      </c>
      <c r="I782" s="22">
        <f>I783</f>
        <v>48882.40000000001</v>
      </c>
    </row>
    <row r="783" spans="1:9" ht="18.75">
      <c r="A783" s="20" t="s">
        <v>362</v>
      </c>
      <c r="B783" s="13">
        <v>209</v>
      </c>
      <c r="C783" s="14" t="s">
        <v>304</v>
      </c>
      <c r="D783" s="14" t="s">
        <v>290</v>
      </c>
      <c r="E783" s="14" t="s">
        <v>535</v>
      </c>
      <c r="F783" s="14"/>
      <c r="G783" s="22">
        <f>G784+G793+G797+G788</f>
        <v>45201.600000000006</v>
      </c>
      <c r="H783" s="22">
        <f>H784+H793+H797+H788</f>
        <v>54194.8</v>
      </c>
      <c r="I783" s="22">
        <f>I784+I793+I797+I788</f>
        <v>48882.40000000001</v>
      </c>
    </row>
    <row r="784" spans="1:9" ht="18.75">
      <c r="A784" s="20" t="s">
        <v>259</v>
      </c>
      <c r="B784" s="13">
        <v>209</v>
      </c>
      <c r="C784" s="14" t="s">
        <v>304</v>
      </c>
      <c r="D784" s="14" t="s">
        <v>290</v>
      </c>
      <c r="E784" s="14" t="s">
        <v>536</v>
      </c>
      <c r="F784" s="14"/>
      <c r="G784" s="22">
        <f>G785</f>
        <v>9232</v>
      </c>
      <c r="H784" s="22">
        <f>H785</f>
        <v>7861.1</v>
      </c>
      <c r="I784" s="22">
        <f>I785</f>
        <v>7861.1</v>
      </c>
    </row>
    <row r="785" spans="1:9" ht="37.5">
      <c r="A785" s="20" t="s">
        <v>363</v>
      </c>
      <c r="B785" s="13">
        <v>209</v>
      </c>
      <c r="C785" s="14" t="s">
        <v>304</v>
      </c>
      <c r="D785" s="14" t="s">
        <v>290</v>
      </c>
      <c r="E785" s="14" t="s">
        <v>537</v>
      </c>
      <c r="F785" s="14"/>
      <c r="G785" s="22">
        <f>G786+G787</f>
        <v>9232</v>
      </c>
      <c r="H785" s="22">
        <f>H786+H787</f>
        <v>7861.1</v>
      </c>
      <c r="I785" s="22">
        <f>I786+I787</f>
        <v>7861.1</v>
      </c>
    </row>
    <row r="786" spans="1:9" ht="75">
      <c r="A786" s="20" t="s">
        <v>260</v>
      </c>
      <c r="B786" s="13">
        <v>209</v>
      </c>
      <c r="C786" s="14" t="s">
        <v>304</v>
      </c>
      <c r="D786" s="14" t="s">
        <v>290</v>
      </c>
      <c r="E786" s="14" t="s">
        <v>537</v>
      </c>
      <c r="F786" s="14" t="s">
        <v>263</v>
      </c>
      <c r="G786" s="22">
        <f>7683.6+438.2</f>
        <v>8121.8</v>
      </c>
      <c r="H786" s="22">
        <v>6815.6</v>
      </c>
      <c r="I786" s="22">
        <v>6815.6</v>
      </c>
    </row>
    <row r="787" spans="1:9" ht="37.5">
      <c r="A787" s="20" t="s">
        <v>264</v>
      </c>
      <c r="B787" s="13">
        <v>209</v>
      </c>
      <c r="C787" s="14" t="s">
        <v>304</v>
      </c>
      <c r="D787" s="14" t="s">
        <v>290</v>
      </c>
      <c r="E787" s="14" t="s">
        <v>537</v>
      </c>
      <c r="F787" s="14" t="s">
        <v>266</v>
      </c>
      <c r="G787" s="22">
        <v>1110.2</v>
      </c>
      <c r="H787" s="22">
        <v>1045.5</v>
      </c>
      <c r="I787" s="22">
        <v>1045.5</v>
      </c>
    </row>
    <row r="788" spans="1:9" ht="18.75">
      <c r="A788" s="20" t="s">
        <v>369</v>
      </c>
      <c r="B788" s="13">
        <v>209</v>
      </c>
      <c r="C788" s="14" t="s">
        <v>304</v>
      </c>
      <c r="D788" s="14" t="s">
        <v>290</v>
      </c>
      <c r="E788" s="14" t="s">
        <v>112</v>
      </c>
      <c r="F788" s="14"/>
      <c r="G788" s="22">
        <f>G789+G791</f>
        <v>0</v>
      </c>
      <c r="H788" s="22">
        <f>H789+H791</f>
        <v>9939.8</v>
      </c>
      <c r="I788" s="22">
        <f>I789+I791</f>
        <v>4627.4</v>
      </c>
    </row>
    <row r="789" spans="1:9" ht="93.75">
      <c r="A789" s="78" t="s">
        <v>110</v>
      </c>
      <c r="B789" s="13">
        <v>209</v>
      </c>
      <c r="C789" s="14" t="s">
        <v>304</v>
      </c>
      <c r="D789" s="14" t="s">
        <v>290</v>
      </c>
      <c r="E789" s="14" t="s">
        <v>113</v>
      </c>
      <c r="F789" s="14"/>
      <c r="G789" s="22">
        <f>G790</f>
        <v>0</v>
      </c>
      <c r="H789" s="22">
        <f>H790</f>
        <v>9433.9</v>
      </c>
      <c r="I789" s="22">
        <f>I790</f>
        <v>4627.4</v>
      </c>
    </row>
    <row r="790" spans="1:9" ht="37.5">
      <c r="A790" s="20" t="s">
        <v>264</v>
      </c>
      <c r="B790" s="13">
        <v>209</v>
      </c>
      <c r="C790" s="14" t="s">
        <v>304</v>
      </c>
      <c r="D790" s="14" t="s">
        <v>290</v>
      </c>
      <c r="E790" s="14" t="s">
        <v>113</v>
      </c>
      <c r="F790" s="14" t="s">
        <v>266</v>
      </c>
      <c r="G790" s="22">
        <v>0</v>
      </c>
      <c r="H790" s="22">
        <v>9433.9</v>
      </c>
      <c r="I790" s="22">
        <v>4627.4</v>
      </c>
    </row>
    <row r="791" spans="1:9" ht="75">
      <c r="A791" s="78" t="s">
        <v>106</v>
      </c>
      <c r="B791" s="13">
        <v>209</v>
      </c>
      <c r="C791" s="14" t="s">
        <v>304</v>
      </c>
      <c r="D791" s="14" t="s">
        <v>290</v>
      </c>
      <c r="E791" s="14" t="s">
        <v>114</v>
      </c>
      <c r="F791" s="14"/>
      <c r="G791" s="22">
        <f>G792</f>
        <v>0</v>
      </c>
      <c r="H791" s="22">
        <f>H792</f>
        <v>505.9</v>
      </c>
      <c r="I791" s="22">
        <f>I792</f>
        <v>0</v>
      </c>
    </row>
    <row r="792" spans="1:9" ht="37.5">
      <c r="A792" s="20" t="s">
        <v>264</v>
      </c>
      <c r="B792" s="13">
        <v>209</v>
      </c>
      <c r="C792" s="14" t="s">
        <v>304</v>
      </c>
      <c r="D792" s="14" t="s">
        <v>290</v>
      </c>
      <c r="E792" s="14" t="s">
        <v>114</v>
      </c>
      <c r="F792" s="14" t="s">
        <v>266</v>
      </c>
      <c r="G792" s="22">
        <v>0</v>
      </c>
      <c r="H792" s="22">
        <v>505.9</v>
      </c>
      <c r="I792" s="22"/>
    </row>
    <row r="793" spans="1:9" ht="37.5">
      <c r="A793" s="20" t="s">
        <v>211</v>
      </c>
      <c r="B793" s="13">
        <v>209</v>
      </c>
      <c r="C793" s="14" t="s">
        <v>304</v>
      </c>
      <c r="D793" s="14" t="s">
        <v>290</v>
      </c>
      <c r="E793" s="14" t="s">
        <v>538</v>
      </c>
      <c r="F793" s="14"/>
      <c r="G793" s="22">
        <f>G794+G795</f>
        <v>5.3</v>
      </c>
      <c r="H793" s="22">
        <f>H794+H795</f>
        <v>5.3</v>
      </c>
      <c r="I793" s="22">
        <f>I794+I795</f>
        <v>5.3</v>
      </c>
    </row>
    <row r="794" spans="1:9" ht="18.75">
      <c r="A794" s="20" t="s">
        <v>265</v>
      </c>
      <c r="B794" s="13">
        <v>209</v>
      </c>
      <c r="C794" s="14" t="s">
        <v>304</v>
      </c>
      <c r="D794" s="14" t="s">
        <v>290</v>
      </c>
      <c r="E794" s="14" t="s">
        <v>538</v>
      </c>
      <c r="F794" s="14" t="s">
        <v>267</v>
      </c>
      <c r="G794" s="22">
        <v>0.7</v>
      </c>
      <c r="H794" s="22">
        <v>0.7</v>
      </c>
      <c r="I794" s="22">
        <v>0.7</v>
      </c>
    </row>
    <row r="795" spans="1:9" ht="37.5">
      <c r="A795" s="20" t="s">
        <v>363</v>
      </c>
      <c r="B795" s="13">
        <v>209</v>
      </c>
      <c r="C795" s="14" t="s">
        <v>304</v>
      </c>
      <c r="D795" s="14" t="s">
        <v>290</v>
      </c>
      <c r="E795" s="14" t="s">
        <v>539</v>
      </c>
      <c r="F795" s="14"/>
      <c r="G795" s="22">
        <f>G796</f>
        <v>4.6</v>
      </c>
      <c r="H795" s="22">
        <f>H796</f>
        <v>4.6</v>
      </c>
      <c r="I795" s="22">
        <f>I796</f>
        <v>4.6</v>
      </c>
    </row>
    <row r="796" spans="1:9" ht="18.75">
      <c r="A796" s="20" t="s">
        <v>265</v>
      </c>
      <c r="B796" s="13">
        <v>209</v>
      </c>
      <c r="C796" s="14" t="s">
        <v>304</v>
      </c>
      <c r="D796" s="14" t="s">
        <v>290</v>
      </c>
      <c r="E796" s="14" t="s">
        <v>539</v>
      </c>
      <c r="F796" s="14" t="s">
        <v>267</v>
      </c>
      <c r="G796" s="22">
        <v>4.6</v>
      </c>
      <c r="H796" s="22">
        <v>4.6</v>
      </c>
      <c r="I796" s="22">
        <v>4.6</v>
      </c>
    </row>
    <row r="797" spans="1:9" ht="37.5">
      <c r="A797" s="20" t="s">
        <v>329</v>
      </c>
      <c r="B797" s="13">
        <v>209</v>
      </c>
      <c r="C797" s="14" t="s">
        <v>304</v>
      </c>
      <c r="D797" s="14" t="s">
        <v>290</v>
      </c>
      <c r="E797" s="14" t="s">
        <v>540</v>
      </c>
      <c r="F797" s="14"/>
      <c r="G797" s="22">
        <f>G798+G799</f>
        <v>35964.3</v>
      </c>
      <c r="H797" s="22">
        <f>H798+H799</f>
        <v>36388.600000000006</v>
      </c>
      <c r="I797" s="22">
        <f>I798+I799</f>
        <v>36388.600000000006</v>
      </c>
    </row>
    <row r="798" spans="1:9" ht="75">
      <c r="A798" s="20" t="s">
        <v>260</v>
      </c>
      <c r="B798" s="13">
        <v>209</v>
      </c>
      <c r="C798" s="14" t="s">
        <v>304</v>
      </c>
      <c r="D798" s="14" t="s">
        <v>290</v>
      </c>
      <c r="E798" s="14" t="s">
        <v>540</v>
      </c>
      <c r="F798" s="14" t="s">
        <v>263</v>
      </c>
      <c r="G798" s="22">
        <v>35088</v>
      </c>
      <c r="H798" s="22">
        <v>35512.3</v>
      </c>
      <c r="I798" s="22">
        <v>35512.3</v>
      </c>
    </row>
    <row r="799" spans="1:9" ht="37.5">
      <c r="A799" s="20" t="s">
        <v>264</v>
      </c>
      <c r="B799" s="13">
        <v>209</v>
      </c>
      <c r="C799" s="14" t="s">
        <v>304</v>
      </c>
      <c r="D799" s="14" t="s">
        <v>290</v>
      </c>
      <c r="E799" s="14" t="s">
        <v>540</v>
      </c>
      <c r="F799" s="14" t="s">
        <v>266</v>
      </c>
      <c r="G799" s="22">
        <v>876.3</v>
      </c>
      <c r="H799" s="22">
        <v>876.3</v>
      </c>
      <c r="I799" s="22">
        <v>876.3</v>
      </c>
    </row>
    <row r="800" spans="1:9" ht="37.5">
      <c r="A800" s="20" t="s">
        <v>158</v>
      </c>
      <c r="B800" s="13">
        <v>209</v>
      </c>
      <c r="C800" s="14" t="s">
        <v>304</v>
      </c>
      <c r="D800" s="14" t="s">
        <v>290</v>
      </c>
      <c r="E800" s="14" t="s">
        <v>448</v>
      </c>
      <c r="F800" s="14"/>
      <c r="G800" s="22">
        <f aca="true" t="shared" si="97" ref="G800:I801">G801</f>
        <v>17</v>
      </c>
      <c r="H800" s="22">
        <f t="shared" si="97"/>
        <v>17</v>
      </c>
      <c r="I800" s="22">
        <f t="shared" si="97"/>
        <v>17</v>
      </c>
    </row>
    <row r="801" spans="1:9" ht="18.75">
      <c r="A801" s="20" t="s">
        <v>259</v>
      </c>
      <c r="B801" s="13">
        <v>209</v>
      </c>
      <c r="C801" s="14" t="s">
        <v>304</v>
      </c>
      <c r="D801" s="14" t="s">
        <v>290</v>
      </c>
      <c r="E801" s="14" t="s">
        <v>449</v>
      </c>
      <c r="F801" s="14"/>
      <c r="G801" s="22">
        <f t="shared" si="97"/>
        <v>17</v>
      </c>
      <c r="H801" s="22">
        <f t="shared" si="97"/>
        <v>17</v>
      </c>
      <c r="I801" s="22">
        <f t="shared" si="97"/>
        <v>17</v>
      </c>
    </row>
    <row r="802" spans="1:9" ht="37.5">
      <c r="A802" s="20" t="s">
        <v>264</v>
      </c>
      <c r="B802" s="13">
        <v>209</v>
      </c>
      <c r="C802" s="14" t="s">
        <v>304</v>
      </c>
      <c r="D802" s="14" t="s">
        <v>290</v>
      </c>
      <c r="E802" s="14" t="s">
        <v>449</v>
      </c>
      <c r="F802" s="14" t="s">
        <v>266</v>
      </c>
      <c r="G802" s="22">
        <v>17</v>
      </c>
      <c r="H802" s="22">
        <v>17</v>
      </c>
      <c r="I802" s="22">
        <v>17</v>
      </c>
    </row>
    <row r="803" spans="1:9" ht="56.25">
      <c r="A803" s="20" t="s">
        <v>115</v>
      </c>
      <c r="B803" s="13">
        <v>209</v>
      </c>
      <c r="C803" s="14" t="s">
        <v>304</v>
      </c>
      <c r="D803" s="14" t="s">
        <v>290</v>
      </c>
      <c r="E803" s="14" t="s">
        <v>437</v>
      </c>
      <c r="F803" s="14"/>
      <c r="G803" s="22">
        <f>G804</f>
        <v>542.8</v>
      </c>
      <c r="H803" s="87">
        <v>0</v>
      </c>
      <c r="I803" s="87">
        <v>0</v>
      </c>
    </row>
    <row r="804" spans="1:9" ht="18.75">
      <c r="A804" s="20" t="s">
        <v>339</v>
      </c>
      <c r="B804" s="13">
        <v>209</v>
      </c>
      <c r="C804" s="14" t="s">
        <v>304</v>
      </c>
      <c r="D804" s="14" t="s">
        <v>290</v>
      </c>
      <c r="E804" s="14" t="s">
        <v>438</v>
      </c>
      <c r="F804" s="14"/>
      <c r="G804" s="22">
        <f>G805</f>
        <v>542.8</v>
      </c>
      <c r="H804" s="87">
        <v>0</v>
      </c>
      <c r="I804" s="87">
        <v>0</v>
      </c>
    </row>
    <row r="805" spans="1:9" ht="37.5">
      <c r="A805" s="20" t="s">
        <v>264</v>
      </c>
      <c r="B805" s="13">
        <v>209</v>
      </c>
      <c r="C805" s="14" t="s">
        <v>304</v>
      </c>
      <c r="D805" s="14" t="s">
        <v>290</v>
      </c>
      <c r="E805" s="14" t="s">
        <v>438</v>
      </c>
      <c r="F805" s="14" t="s">
        <v>266</v>
      </c>
      <c r="G805" s="22">
        <v>542.8</v>
      </c>
      <c r="H805" s="87">
        <v>0</v>
      </c>
      <c r="I805" s="87">
        <v>0</v>
      </c>
    </row>
    <row r="806" spans="1:10" ht="37.5">
      <c r="A806" s="37" t="s">
        <v>193</v>
      </c>
      <c r="B806" s="38" t="s">
        <v>297</v>
      </c>
      <c r="C806" s="38"/>
      <c r="D806" s="38"/>
      <c r="E806" s="38"/>
      <c r="F806" s="38"/>
      <c r="G806" s="39">
        <f>G807+G875+G911+G960+G1135+G1186+G1180</f>
        <v>1902505.4999999998</v>
      </c>
      <c r="H806" s="39">
        <f>H807+H875+H911+H960+H1135+H1186+H1180</f>
        <v>2434579.8</v>
      </c>
      <c r="I806" s="39">
        <f>I807+I875+I911+I960+I1135+I1186+I1180</f>
        <v>1423377.7000000002</v>
      </c>
      <c r="J806" s="3"/>
    </row>
    <row r="807" spans="1:11" ht="18.75">
      <c r="A807" s="20" t="s">
        <v>255</v>
      </c>
      <c r="B807" s="13">
        <v>211</v>
      </c>
      <c r="C807" s="14" t="s">
        <v>261</v>
      </c>
      <c r="D807" s="14" t="s">
        <v>251</v>
      </c>
      <c r="E807" s="14"/>
      <c r="F807" s="14"/>
      <c r="G807" s="22">
        <f>G808+G813+G833+G838+G828</f>
        <v>145170.8</v>
      </c>
      <c r="H807" s="22">
        <f>H808+H813+H833+H838+H828</f>
        <v>182678.6</v>
      </c>
      <c r="I807" s="22">
        <f>I808+I813+I833+I838+I828</f>
        <v>179753.69999999998</v>
      </c>
      <c r="K807" s="3"/>
    </row>
    <row r="808" spans="1:9" ht="37.5">
      <c r="A808" s="20" t="s">
        <v>298</v>
      </c>
      <c r="B808" s="13" t="s">
        <v>297</v>
      </c>
      <c r="C808" s="14" t="s">
        <v>261</v>
      </c>
      <c r="D808" s="14" t="s">
        <v>299</v>
      </c>
      <c r="E808" s="14"/>
      <c r="F808" s="14"/>
      <c r="G808" s="22">
        <f aca="true" t="shared" si="98" ref="G808:H811">G809</f>
        <v>2926.3</v>
      </c>
      <c r="H808" s="22">
        <f t="shared" si="98"/>
        <v>2272.5</v>
      </c>
      <c r="I808" s="22">
        <f>I809</f>
        <v>2272.5</v>
      </c>
    </row>
    <row r="809" spans="1:9" ht="18.75">
      <c r="A809" s="20" t="s">
        <v>258</v>
      </c>
      <c r="B809" s="13">
        <v>211</v>
      </c>
      <c r="C809" s="14" t="s">
        <v>261</v>
      </c>
      <c r="D809" s="14" t="s">
        <v>299</v>
      </c>
      <c r="E809" s="14" t="s">
        <v>605</v>
      </c>
      <c r="F809" s="14"/>
      <c r="G809" s="22">
        <f t="shared" si="98"/>
        <v>2926.3</v>
      </c>
      <c r="H809" s="22">
        <f t="shared" si="98"/>
        <v>2272.5</v>
      </c>
      <c r="I809" s="22">
        <f>I810</f>
        <v>2272.5</v>
      </c>
    </row>
    <row r="810" spans="1:9" ht="18.75">
      <c r="A810" s="20" t="s">
        <v>259</v>
      </c>
      <c r="B810" s="13">
        <v>211</v>
      </c>
      <c r="C810" s="14" t="s">
        <v>261</v>
      </c>
      <c r="D810" s="14" t="s">
        <v>299</v>
      </c>
      <c r="E810" s="14" t="s">
        <v>606</v>
      </c>
      <c r="F810" s="14"/>
      <c r="G810" s="22">
        <f t="shared" si="98"/>
        <v>2926.3</v>
      </c>
      <c r="H810" s="22">
        <f t="shared" si="98"/>
        <v>2272.5</v>
      </c>
      <c r="I810" s="22">
        <f>I811</f>
        <v>2272.5</v>
      </c>
    </row>
    <row r="811" spans="1:9" ht="18.75">
      <c r="A811" s="20" t="s">
        <v>300</v>
      </c>
      <c r="B811" s="13">
        <v>211</v>
      </c>
      <c r="C811" s="14" t="s">
        <v>261</v>
      </c>
      <c r="D811" s="14" t="s">
        <v>299</v>
      </c>
      <c r="E811" s="14" t="s">
        <v>607</v>
      </c>
      <c r="F811" s="14"/>
      <c r="G811" s="22">
        <f t="shared" si="98"/>
        <v>2926.3</v>
      </c>
      <c r="H811" s="22">
        <f t="shared" si="98"/>
        <v>2272.5</v>
      </c>
      <c r="I811" s="22">
        <f>I812</f>
        <v>2272.5</v>
      </c>
    </row>
    <row r="812" spans="1:11" ht="75">
      <c r="A812" s="20" t="s">
        <v>260</v>
      </c>
      <c r="B812" s="13">
        <v>211</v>
      </c>
      <c r="C812" s="14" t="s">
        <v>261</v>
      </c>
      <c r="D812" s="14" t="s">
        <v>299</v>
      </c>
      <c r="E812" s="14" t="s">
        <v>607</v>
      </c>
      <c r="F812" s="14" t="s">
        <v>263</v>
      </c>
      <c r="G812" s="15">
        <v>2926.3</v>
      </c>
      <c r="H812" s="15">
        <v>2272.5</v>
      </c>
      <c r="I812" s="15">
        <v>2272.5</v>
      </c>
      <c r="K812" s="7"/>
    </row>
    <row r="813" spans="1:9" ht="56.25">
      <c r="A813" s="20" t="s">
        <v>301</v>
      </c>
      <c r="B813" s="13">
        <v>211</v>
      </c>
      <c r="C813" s="14" t="s">
        <v>261</v>
      </c>
      <c r="D813" s="14" t="s">
        <v>290</v>
      </c>
      <c r="E813" s="14"/>
      <c r="F813" s="14"/>
      <c r="G813" s="22">
        <f>G814</f>
        <v>110687.09999999999</v>
      </c>
      <c r="H813" s="22">
        <f>H814</f>
        <v>97313.9</v>
      </c>
      <c r="I813" s="22">
        <f>I814</f>
        <v>97576</v>
      </c>
    </row>
    <row r="814" spans="1:9" ht="18.75">
      <c r="A814" s="20" t="s">
        <v>258</v>
      </c>
      <c r="B814" s="13">
        <v>211</v>
      </c>
      <c r="C814" s="14" t="s">
        <v>261</v>
      </c>
      <c r="D814" s="14" t="s">
        <v>290</v>
      </c>
      <c r="E814" s="14" t="s">
        <v>605</v>
      </c>
      <c r="F814" s="14"/>
      <c r="G814" s="22">
        <f>G815+G825</f>
        <v>110687.09999999999</v>
      </c>
      <c r="H814" s="22">
        <f>H815+H825</f>
        <v>97313.9</v>
      </c>
      <c r="I814" s="22">
        <f>I815+I825</f>
        <v>97576</v>
      </c>
    </row>
    <row r="815" spans="1:9" ht="18.75">
      <c r="A815" s="20" t="s">
        <v>259</v>
      </c>
      <c r="B815" s="13">
        <v>211</v>
      </c>
      <c r="C815" s="14" t="s">
        <v>261</v>
      </c>
      <c r="D815" s="14" t="s">
        <v>290</v>
      </c>
      <c r="E815" s="14" t="s">
        <v>606</v>
      </c>
      <c r="F815" s="14"/>
      <c r="G815" s="22">
        <f>G821+G819+G816</f>
        <v>110618.2</v>
      </c>
      <c r="H815" s="22">
        <f>H821+H819+H816</f>
        <v>97260.59999999999</v>
      </c>
      <c r="I815" s="22">
        <f>I821+I819+I816</f>
        <v>97522.7</v>
      </c>
    </row>
    <row r="816" spans="1:9" ht="37.5">
      <c r="A816" s="20" t="s">
        <v>167</v>
      </c>
      <c r="B816" s="13">
        <v>211</v>
      </c>
      <c r="C816" s="14" t="s">
        <v>261</v>
      </c>
      <c r="D816" s="14" t="s">
        <v>290</v>
      </c>
      <c r="E816" s="14" t="s">
        <v>608</v>
      </c>
      <c r="F816" s="14"/>
      <c r="G816" s="22">
        <f>G817+G818</f>
        <v>3065.5</v>
      </c>
      <c r="H816" s="22">
        <f>H817+H818</f>
        <v>3065.5</v>
      </c>
      <c r="I816" s="22">
        <f>I817+I818</f>
        <v>3065.5</v>
      </c>
    </row>
    <row r="817" spans="1:9" ht="75">
      <c r="A817" s="20" t="s">
        <v>260</v>
      </c>
      <c r="B817" s="13">
        <v>211</v>
      </c>
      <c r="C817" s="14" t="s">
        <v>261</v>
      </c>
      <c r="D817" s="14" t="s">
        <v>290</v>
      </c>
      <c r="E817" s="14" t="s">
        <v>608</v>
      </c>
      <c r="F817" s="14" t="s">
        <v>263</v>
      </c>
      <c r="G817" s="15">
        <v>2979</v>
      </c>
      <c r="H817" s="15">
        <v>2979</v>
      </c>
      <c r="I817" s="22">
        <v>2979</v>
      </c>
    </row>
    <row r="818" spans="1:9" ht="37.5">
      <c r="A818" s="20" t="s">
        <v>264</v>
      </c>
      <c r="B818" s="13">
        <v>211</v>
      </c>
      <c r="C818" s="14" t="s">
        <v>261</v>
      </c>
      <c r="D818" s="14" t="s">
        <v>290</v>
      </c>
      <c r="E818" s="14" t="s">
        <v>608</v>
      </c>
      <c r="F818" s="14" t="s">
        <v>266</v>
      </c>
      <c r="G818" s="15">
        <v>86.5</v>
      </c>
      <c r="H818" s="15">
        <v>86.5</v>
      </c>
      <c r="I818" s="22">
        <v>86.5</v>
      </c>
    </row>
    <row r="819" spans="1:9" ht="56.25">
      <c r="A819" s="20" t="s">
        <v>323</v>
      </c>
      <c r="B819" s="13">
        <v>211</v>
      </c>
      <c r="C819" s="14" t="s">
        <v>261</v>
      </c>
      <c r="D819" s="14" t="s">
        <v>290</v>
      </c>
      <c r="E819" s="14" t="s">
        <v>609</v>
      </c>
      <c r="F819" s="14"/>
      <c r="G819" s="22">
        <f>G820</f>
        <v>133.7</v>
      </c>
      <c r="H819" s="22">
        <f>H820</f>
        <v>133.7</v>
      </c>
      <c r="I819" s="22">
        <f>I820</f>
        <v>133.7</v>
      </c>
    </row>
    <row r="820" spans="1:9" ht="37.5">
      <c r="A820" s="20" t="s">
        <v>264</v>
      </c>
      <c r="B820" s="13">
        <v>211</v>
      </c>
      <c r="C820" s="14" t="s">
        <v>261</v>
      </c>
      <c r="D820" s="14" t="s">
        <v>290</v>
      </c>
      <c r="E820" s="14" t="s">
        <v>609</v>
      </c>
      <c r="F820" s="14" t="s">
        <v>266</v>
      </c>
      <c r="G820" s="15">
        <v>133.7</v>
      </c>
      <c r="H820" s="15">
        <v>133.7</v>
      </c>
      <c r="I820" s="22">
        <v>133.7</v>
      </c>
    </row>
    <row r="821" spans="1:9" ht="37.5">
      <c r="A821" s="20" t="s">
        <v>269</v>
      </c>
      <c r="B821" s="13">
        <v>211</v>
      </c>
      <c r="C821" s="14" t="s">
        <v>261</v>
      </c>
      <c r="D821" s="14" t="s">
        <v>290</v>
      </c>
      <c r="E821" s="14" t="s">
        <v>646</v>
      </c>
      <c r="F821" s="14"/>
      <c r="G821" s="22">
        <f>G822+G823+G824</f>
        <v>107419</v>
      </c>
      <c r="H821" s="22">
        <f>H822+H823+H824</f>
        <v>94061.4</v>
      </c>
      <c r="I821" s="22">
        <f>I822+I823+I824</f>
        <v>94323.5</v>
      </c>
    </row>
    <row r="822" spans="1:9" ht="75">
      <c r="A822" s="20" t="s">
        <v>260</v>
      </c>
      <c r="B822" s="13">
        <v>211</v>
      </c>
      <c r="C822" s="14" t="s">
        <v>261</v>
      </c>
      <c r="D822" s="14" t="s">
        <v>290</v>
      </c>
      <c r="E822" s="14" t="s">
        <v>646</v>
      </c>
      <c r="F822" s="14" t="s">
        <v>263</v>
      </c>
      <c r="G822" s="15">
        <f>87811.4+4725.1</f>
        <v>92536.5</v>
      </c>
      <c r="H822" s="15">
        <v>84021.9</v>
      </c>
      <c r="I822" s="15">
        <v>84021.9</v>
      </c>
    </row>
    <row r="823" spans="1:9" ht="37.5">
      <c r="A823" s="20" t="s">
        <v>264</v>
      </c>
      <c r="B823" s="13">
        <v>211</v>
      </c>
      <c r="C823" s="14" t="s">
        <v>261</v>
      </c>
      <c r="D823" s="14" t="s">
        <v>290</v>
      </c>
      <c r="E823" s="14" t="s">
        <v>646</v>
      </c>
      <c r="F823" s="14" t="s">
        <v>266</v>
      </c>
      <c r="G823" s="15">
        <v>14870.9</v>
      </c>
      <c r="H823" s="88">
        <v>10039.5</v>
      </c>
      <c r="I823" s="15">
        <v>10301.6</v>
      </c>
    </row>
    <row r="824" spans="1:9" ht="18.75">
      <c r="A824" s="20" t="s">
        <v>312</v>
      </c>
      <c r="B824" s="13">
        <v>211</v>
      </c>
      <c r="C824" s="14" t="s">
        <v>261</v>
      </c>
      <c r="D824" s="14" t="s">
        <v>290</v>
      </c>
      <c r="E824" s="14" t="s">
        <v>646</v>
      </c>
      <c r="F824" s="14" t="s">
        <v>313</v>
      </c>
      <c r="G824" s="15">
        <v>11.6</v>
      </c>
      <c r="H824" s="88">
        <v>0</v>
      </c>
      <c r="I824" s="15">
        <v>0</v>
      </c>
    </row>
    <row r="825" spans="1:9" ht="37.5">
      <c r="A825" s="40" t="s">
        <v>211</v>
      </c>
      <c r="B825" s="13">
        <v>211</v>
      </c>
      <c r="C825" s="14" t="s">
        <v>261</v>
      </c>
      <c r="D825" s="14" t="s">
        <v>290</v>
      </c>
      <c r="E825" s="14" t="s">
        <v>611</v>
      </c>
      <c r="F825" s="14"/>
      <c r="G825" s="15">
        <f aca="true" t="shared" si="99" ref="G825:I826">G826</f>
        <v>68.9</v>
      </c>
      <c r="H825" s="15">
        <f t="shared" si="99"/>
        <v>53.3</v>
      </c>
      <c r="I825" s="15">
        <f t="shared" si="99"/>
        <v>53.3</v>
      </c>
    </row>
    <row r="826" spans="1:9" ht="37.5">
      <c r="A826" s="20" t="s">
        <v>269</v>
      </c>
      <c r="B826" s="13">
        <v>211</v>
      </c>
      <c r="C826" s="14" t="s">
        <v>261</v>
      </c>
      <c r="D826" s="14" t="s">
        <v>290</v>
      </c>
      <c r="E826" s="14" t="s">
        <v>612</v>
      </c>
      <c r="F826" s="14"/>
      <c r="G826" s="15">
        <f t="shared" si="99"/>
        <v>68.9</v>
      </c>
      <c r="H826" s="15">
        <f t="shared" si="99"/>
        <v>53.3</v>
      </c>
      <c r="I826" s="15">
        <f t="shared" si="99"/>
        <v>53.3</v>
      </c>
    </row>
    <row r="827" spans="1:9" ht="18.75">
      <c r="A827" s="20" t="s">
        <v>265</v>
      </c>
      <c r="B827" s="13">
        <v>211</v>
      </c>
      <c r="C827" s="14" t="s">
        <v>261</v>
      </c>
      <c r="D827" s="14" t="s">
        <v>290</v>
      </c>
      <c r="E827" s="14" t="s">
        <v>612</v>
      </c>
      <c r="F827" s="14" t="s">
        <v>267</v>
      </c>
      <c r="G827" s="15">
        <v>68.9</v>
      </c>
      <c r="H827" s="15">
        <v>53.3</v>
      </c>
      <c r="I827" s="22">
        <v>53.3</v>
      </c>
    </row>
    <row r="828" spans="1:9" ht="18.75">
      <c r="A828" s="20" t="s">
        <v>222</v>
      </c>
      <c r="B828" s="13">
        <v>211</v>
      </c>
      <c r="C828" s="14" t="s">
        <v>261</v>
      </c>
      <c r="D828" s="14" t="s">
        <v>276</v>
      </c>
      <c r="E828" s="14"/>
      <c r="F828" s="14"/>
      <c r="G828" s="15">
        <f>G829</f>
        <v>591</v>
      </c>
      <c r="H828" s="15">
        <f aca="true" t="shared" si="100" ref="G828:I831">H829</f>
        <v>21.4</v>
      </c>
      <c r="I828" s="15">
        <f t="shared" si="100"/>
        <v>19.1</v>
      </c>
    </row>
    <row r="829" spans="1:9" ht="18.75">
      <c r="A829" s="20" t="s">
        <v>258</v>
      </c>
      <c r="B829" s="13">
        <v>211</v>
      </c>
      <c r="C829" s="14" t="s">
        <v>261</v>
      </c>
      <c r="D829" s="14" t="s">
        <v>276</v>
      </c>
      <c r="E829" s="14" t="s">
        <v>605</v>
      </c>
      <c r="F829" s="14"/>
      <c r="G829" s="15">
        <f t="shared" si="100"/>
        <v>591</v>
      </c>
      <c r="H829" s="15">
        <f t="shared" si="100"/>
        <v>21.4</v>
      </c>
      <c r="I829" s="15">
        <f t="shared" si="100"/>
        <v>19.1</v>
      </c>
    </row>
    <row r="830" spans="1:9" ht="18.75">
      <c r="A830" s="20" t="s">
        <v>259</v>
      </c>
      <c r="B830" s="13">
        <v>211</v>
      </c>
      <c r="C830" s="14" t="s">
        <v>261</v>
      </c>
      <c r="D830" s="14" t="s">
        <v>276</v>
      </c>
      <c r="E830" s="14" t="s">
        <v>606</v>
      </c>
      <c r="F830" s="14"/>
      <c r="G830" s="15">
        <f t="shared" si="100"/>
        <v>591</v>
      </c>
      <c r="H830" s="15">
        <f t="shared" si="100"/>
        <v>21.4</v>
      </c>
      <c r="I830" s="15">
        <f t="shared" si="100"/>
        <v>19.1</v>
      </c>
    </row>
    <row r="831" spans="1:9" ht="75">
      <c r="A831" s="89" t="s">
        <v>221</v>
      </c>
      <c r="B831" s="13">
        <v>211</v>
      </c>
      <c r="C831" s="14" t="s">
        <v>261</v>
      </c>
      <c r="D831" s="14" t="s">
        <v>276</v>
      </c>
      <c r="E831" s="14" t="s">
        <v>613</v>
      </c>
      <c r="F831" s="14"/>
      <c r="G831" s="15">
        <f t="shared" si="100"/>
        <v>591</v>
      </c>
      <c r="H831" s="15">
        <f t="shared" si="100"/>
        <v>21.4</v>
      </c>
      <c r="I831" s="15">
        <f t="shared" si="100"/>
        <v>19.1</v>
      </c>
    </row>
    <row r="832" spans="1:9" ht="37.5">
      <c r="A832" s="20" t="s">
        <v>264</v>
      </c>
      <c r="B832" s="13">
        <v>211</v>
      </c>
      <c r="C832" s="14" t="s">
        <v>261</v>
      </c>
      <c r="D832" s="14" t="s">
        <v>276</v>
      </c>
      <c r="E832" s="14" t="s">
        <v>613</v>
      </c>
      <c r="F832" s="14" t="s">
        <v>266</v>
      </c>
      <c r="G832" s="15">
        <v>591</v>
      </c>
      <c r="H832" s="15">
        <v>21.4</v>
      </c>
      <c r="I832" s="22">
        <v>19.1</v>
      </c>
    </row>
    <row r="833" spans="1:9" ht="18.75">
      <c r="A833" s="20" t="s">
        <v>302</v>
      </c>
      <c r="B833" s="13">
        <v>211</v>
      </c>
      <c r="C833" s="14" t="s">
        <v>261</v>
      </c>
      <c r="D833" s="14" t="s">
        <v>344</v>
      </c>
      <c r="E833" s="14"/>
      <c r="F833" s="14"/>
      <c r="G833" s="22">
        <f aca="true" t="shared" si="101" ref="G833:H836">G834</f>
        <v>1500</v>
      </c>
      <c r="H833" s="22">
        <f t="shared" si="101"/>
        <v>3000</v>
      </c>
      <c r="I833" s="22">
        <f>I834</f>
        <v>3000</v>
      </c>
    </row>
    <row r="834" spans="1:9" ht="18.75">
      <c r="A834" s="20" t="s">
        <v>258</v>
      </c>
      <c r="B834" s="13">
        <v>211</v>
      </c>
      <c r="C834" s="14" t="s">
        <v>261</v>
      </c>
      <c r="D834" s="14" t="s">
        <v>344</v>
      </c>
      <c r="E834" s="14" t="s">
        <v>605</v>
      </c>
      <c r="F834" s="14"/>
      <c r="G834" s="22">
        <f t="shared" si="101"/>
        <v>1500</v>
      </c>
      <c r="H834" s="22">
        <f t="shared" si="101"/>
        <v>3000</v>
      </c>
      <c r="I834" s="22">
        <f>I835</f>
        <v>3000</v>
      </c>
    </row>
    <row r="835" spans="1:9" ht="18.75">
      <c r="A835" s="20" t="s">
        <v>259</v>
      </c>
      <c r="B835" s="13">
        <v>211</v>
      </c>
      <c r="C835" s="14" t="s">
        <v>261</v>
      </c>
      <c r="D835" s="14" t="s">
        <v>344</v>
      </c>
      <c r="E835" s="14" t="s">
        <v>606</v>
      </c>
      <c r="F835" s="14"/>
      <c r="G835" s="22">
        <f t="shared" si="101"/>
        <v>1500</v>
      </c>
      <c r="H835" s="22">
        <f t="shared" si="101"/>
        <v>3000</v>
      </c>
      <c r="I835" s="22">
        <f>I836</f>
        <v>3000</v>
      </c>
    </row>
    <row r="836" spans="1:9" ht="56.25" customHeight="1">
      <c r="A836" s="20" t="s">
        <v>36</v>
      </c>
      <c r="B836" s="13">
        <v>211</v>
      </c>
      <c r="C836" s="14" t="s">
        <v>261</v>
      </c>
      <c r="D836" s="14" t="s">
        <v>344</v>
      </c>
      <c r="E836" s="14" t="s">
        <v>615</v>
      </c>
      <c r="F836" s="14"/>
      <c r="G836" s="22">
        <f t="shared" si="101"/>
        <v>1500</v>
      </c>
      <c r="H836" s="22">
        <f t="shared" si="101"/>
        <v>3000</v>
      </c>
      <c r="I836" s="22">
        <f>I837</f>
        <v>3000</v>
      </c>
    </row>
    <row r="837" spans="1:9" ht="18.75">
      <c r="A837" s="20" t="s">
        <v>265</v>
      </c>
      <c r="B837" s="13">
        <v>211</v>
      </c>
      <c r="C837" s="14" t="s">
        <v>261</v>
      </c>
      <c r="D837" s="14" t="s">
        <v>344</v>
      </c>
      <c r="E837" s="14" t="s">
        <v>615</v>
      </c>
      <c r="F837" s="14" t="s">
        <v>267</v>
      </c>
      <c r="G837" s="15">
        <f>6500-5000</f>
        <v>1500</v>
      </c>
      <c r="H837" s="15">
        <v>3000</v>
      </c>
      <c r="I837" s="22">
        <v>3000</v>
      </c>
    </row>
    <row r="838" spans="1:9" ht="18.75">
      <c r="A838" s="20" t="s">
        <v>273</v>
      </c>
      <c r="B838" s="13">
        <v>211</v>
      </c>
      <c r="C838" s="14" t="s">
        <v>261</v>
      </c>
      <c r="D838" s="14" t="s">
        <v>271</v>
      </c>
      <c r="E838" s="14"/>
      <c r="F838" s="14"/>
      <c r="G838" s="22">
        <f>G839+G842+G853+G846+G843+G849</f>
        <v>29466.4</v>
      </c>
      <c r="H838" s="22">
        <f>H839+H842+H853+H846+H843+H849</f>
        <v>80070.8</v>
      </c>
      <c r="I838" s="22">
        <f>I839+I842+I853+I846+I843+I849</f>
        <v>76886.09999999999</v>
      </c>
    </row>
    <row r="839" spans="1:9" ht="56.25">
      <c r="A839" s="43" t="s">
        <v>212</v>
      </c>
      <c r="B839" s="13">
        <v>211</v>
      </c>
      <c r="C839" s="14" t="s">
        <v>261</v>
      </c>
      <c r="D839" s="14" t="s">
        <v>271</v>
      </c>
      <c r="E839" s="14" t="s">
        <v>497</v>
      </c>
      <c r="F839" s="14"/>
      <c r="G839" s="22">
        <f aca="true" t="shared" si="102" ref="G839:I840">G840</f>
        <v>131</v>
      </c>
      <c r="H839" s="22">
        <f t="shared" si="102"/>
        <v>0</v>
      </c>
      <c r="I839" s="22">
        <f t="shared" si="102"/>
        <v>0</v>
      </c>
    </row>
    <row r="840" spans="1:9" ht="18.75">
      <c r="A840" s="20" t="s">
        <v>259</v>
      </c>
      <c r="B840" s="13">
        <v>211</v>
      </c>
      <c r="C840" s="14" t="s">
        <v>261</v>
      </c>
      <c r="D840" s="14" t="s">
        <v>271</v>
      </c>
      <c r="E840" s="14" t="s">
        <v>735</v>
      </c>
      <c r="F840" s="14"/>
      <c r="G840" s="22">
        <f t="shared" si="102"/>
        <v>131</v>
      </c>
      <c r="H840" s="22">
        <f t="shared" si="102"/>
        <v>0</v>
      </c>
      <c r="I840" s="22">
        <f t="shared" si="102"/>
        <v>0</v>
      </c>
    </row>
    <row r="841" spans="1:9" ht="37.5">
      <c r="A841" s="20" t="s">
        <v>264</v>
      </c>
      <c r="B841" s="13">
        <v>211</v>
      </c>
      <c r="C841" s="14" t="s">
        <v>261</v>
      </c>
      <c r="D841" s="14" t="s">
        <v>271</v>
      </c>
      <c r="E841" s="14" t="s">
        <v>735</v>
      </c>
      <c r="F841" s="14" t="s">
        <v>266</v>
      </c>
      <c r="G841" s="22">
        <v>131</v>
      </c>
      <c r="H841" s="22">
        <v>0</v>
      </c>
      <c r="I841" s="22">
        <v>0</v>
      </c>
    </row>
    <row r="842" spans="1:9" ht="18.75">
      <c r="A842" s="20" t="s">
        <v>312</v>
      </c>
      <c r="B842" s="13">
        <v>211</v>
      </c>
      <c r="C842" s="14" t="s">
        <v>261</v>
      </c>
      <c r="D842" s="14" t="s">
        <v>271</v>
      </c>
      <c r="E842" s="14" t="s">
        <v>735</v>
      </c>
      <c r="F842" s="14" t="s">
        <v>313</v>
      </c>
      <c r="G842" s="22">
        <v>58</v>
      </c>
      <c r="H842" s="22">
        <v>0</v>
      </c>
      <c r="I842" s="22">
        <v>0</v>
      </c>
    </row>
    <row r="843" spans="1:9" ht="37.5">
      <c r="A843" s="20" t="s">
        <v>350</v>
      </c>
      <c r="B843" s="13">
        <v>211</v>
      </c>
      <c r="C843" s="14" t="s">
        <v>261</v>
      </c>
      <c r="D843" s="14" t="s">
        <v>271</v>
      </c>
      <c r="E843" s="14" t="s">
        <v>616</v>
      </c>
      <c r="F843" s="14"/>
      <c r="G843" s="22">
        <f aca="true" t="shared" si="103" ref="G843:I844">G844</f>
        <v>1089</v>
      </c>
      <c r="H843" s="22">
        <f t="shared" si="103"/>
        <v>1500</v>
      </c>
      <c r="I843" s="22">
        <f t="shared" si="103"/>
        <v>1500</v>
      </c>
    </row>
    <row r="844" spans="1:9" ht="18.75">
      <c r="A844" s="20" t="s">
        <v>259</v>
      </c>
      <c r="B844" s="13">
        <v>211</v>
      </c>
      <c r="C844" s="14" t="s">
        <v>261</v>
      </c>
      <c r="D844" s="14" t="s">
        <v>271</v>
      </c>
      <c r="E844" s="14" t="s">
        <v>617</v>
      </c>
      <c r="F844" s="14"/>
      <c r="G844" s="22">
        <f t="shared" si="103"/>
        <v>1089</v>
      </c>
      <c r="H844" s="22">
        <f t="shared" si="103"/>
        <v>1500</v>
      </c>
      <c r="I844" s="22">
        <f t="shared" si="103"/>
        <v>1500</v>
      </c>
    </row>
    <row r="845" spans="1:9" ht="37.5">
      <c r="A845" s="20" t="s">
        <v>264</v>
      </c>
      <c r="B845" s="13">
        <v>211</v>
      </c>
      <c r="C845" s="14" t="s">
        <v>261</v>
      </c>
      <c r="D845" s="14" t="s">
        <v>271</v>
      </c>
      <c r="E845" s="14" t="s">
        <v>617</v>
      </c>
      <c r="F845" s="14" t="s">
        <v>266</v>
      </c>
      <c r="G845" s="15">
        <v>1089</v>
      </c>
      <c r="H845" s="15">
        <v>1500</v>
      </c>
      <c r="I845" s="22">
        <v>1500</v>
      </c>
    </row>
    <row r="846" spans="1:9" ht="37.5">
      <c r="A846" s="20" t="s">
        <v>158</v>
      </c>
      <c r="B846" s="13">
        <v>211</v>
      </c>
      <c r="C846" s="14" t="s">
        <v>261</v>
      </c>
      <c r="D846" s="14" t="s">
        <v>271</v>
      </c>
      <c r="E846" s="14" t="s">
        <v>448</v>
      </c>
      <c r="F846" s="14"/>
      <c r="G846" s="22">
        <f aca="true" t="shared" si="104" ref="G846:I847">G847</f>
        <v>557.1</v>
      </c>
      <c r="H846" s="22">
        <f t="shared" si="104"/>
        <v>557.1</v>
      </c>
      <c r="I846" s="22">
        <f t="shared" si="104"/>
        <v>557.1</v>
      </c>
    </row>
    <row r="847" spans="1:9" ht="18.75">
      <c r="A847" s="20" t="s">
        <v>259</v>
      </c>
      <c r="B847" s="13">
        <v>211</v>
      </c>
      <c r="C847" s="14" t="s">
        <v>261</v>
      </c>
      <c r="D847" s="14" t="s">
        <v>271</v>
      </c>
      <c r="E847" s="14" t="s">
        <v>449</v>
      </c>
      <c r="F847" s="14"/>
      <c r="G847" s="22">
        <f t="shared" si="104"/>
        <v>557.1</v>
      </c>
      <c r="H847" s="22">
        <f t="shared" si="104"/>
        <v>557.1</v>
      </c>
      <c r="I847" s="22">
        <f t="shared" si="104"/>
        <v>557.1</v>
      </c>
    </row>
    <row r="848" spans="1:9" ht="37.5">
      <c r="A848" s="20" t="s">
        <v>272</v>
      </c>
      <c r="B848" s="13">
        <v>211</v>
      </c>
      <c r="C848" s="14" t="s">
        <v>261</v>
      </c>
      <c r="D848" s="14" t="s">
        <v>271</v>
      </c>
      <c r="E848" s="14" t="s">
        <v>449</v>
      </c>
      <c r="F848" s="14" t="s">
        <v>266</v>
      </c>
      <c r="G848" s="15">
        <v>557.1</v>
      </c>
      <c r="H848" s="15">
        <v>557.1</v>
      </c>
      <c r="I848" s="22">
        <v>557.1</v>
      </c>
    </row>
    <row r="849" spans="1:9" ht="75">
      <c r="A849" s="43" t="s">
        <v>853</v>
      </c>
      <c r="B849" s="14" t="s">
        <v>297</v>
      </c>
      <c r="C849" s="14" t="s">
        <v>261</v>
      </c>
      <c r="D849" s="14" t="s">
        <v>271</v>
      </c>
      <c r="E849" s="14" t="s">
        <v>618</v>
      </c>
      <c r="F849" s="14"/>
      <c r="G849" s="15">
        <f aca="true" t="shared" si="105" ref="G849:I851">G850</f>
        <v>3066.7</v>
      </c>
      <c r="H849" s="15">
        <f t="shared" si="105"/>
        <v>1968.4</v>
      </c>
      <c r="I849" s="15">
        <f t="shared" si="105"/>
        <v>1968.4</v>
      </c>
    </row>
    <row r="850" spans="1:9" ht="18.75">
      <c r="A850" s="20" t="s">
        <v>259</v>
      </c>
      <c r="B850" s="14" t="s">
        <v>297</v>
      </c>
      <c r="C850" s="14" t="s">
        <v>261</v>
      </c>
      <c r="D850" s="14" t="s">
        <v>271</v>
      </c>
      <c r="E850" s="14" t="s">
        <v>619</v>
      </c>
      <c r="F850" s="14"/>
      <c r="G850" s="15">
        <f t="shared" si="105"/>
        <v>3066.7</v>
      </c>
      <c r="H850" s="15">
        <f t="shared" si="105"/>
        <v>1968.4</v>
      </c>
      <c r="I850" s="15">
        <f t="shared" si="105"/>
        <v>1968.4</v>
      </c>
    </row>
    <row r="851" spans="1:9" ht="37.5">
      <c r="A851" s="20" t="s">
        <v>432</v>
      </c>
      <c r="B851" s="14" t="s">
        <v>297</v>
      </c>
      <c r="C851" s="14" t="s">
        <v>261</v>
      </c>
      <c r="D851" s="14" t="s">
        <v>271</v>
      </c>
      <c r="E851" s="14" t="s">
        <v>620</v>
      </c>
      <c r="F851" s="14"/>
      <c r="G851" s="15">
        <f t="shared" si="105"/>
        <v>3066.7</v>
      </c>
      <c r="H851" s="15">
        <f t="shared" si="105"/>
        <v>1968.4</v>
      </c>
      <c r="I851" s="15">
        <f t="shared" si="105"/>
        <v>1968.4</v>
      </c>
    </row>
    <row r="852" spans="1:9" ht="37.5">
      <c r="A852" s="47" t="s">
        <v>272</v>
      </c>
      <c r="B852" s="14" t="s">
        <v>297</v>
      </c>
      <c r="C852" s="14" t="s">
        <v>261</v>
      </c>
      <c r="D852" s="14" t="s">
        <v>271</v>
      </c>
      <c r="E852" s="14" t="s">
        <v>620</v>
      </c>
      <c r="F852" s="14" t="s">
        <v>266</v>
      </c>
      <c r="G852" s="15">
        <v>3066.7</v>
      </c>
      <c r="H852" s="15">
        <v>1968.4</v>
      </c>
      <c r="I852" s="22">
        <v>1968.4</v>
      </c>
    </row>
    <row r="853" spans="1:9" ht="18.75">
      <c r="A853" s="20" t="s">
        <v>258</v>
      </c>
      <c r="B853" s="13">
        <v>211</v>
      </c>
      <c r="C853" s="14" t="s">
        <v>261</v>
      </c>
      <c r="D853" s="14" t="s">
        <v>271</v>
      </c>
      <c r="E853" s="14" t="s">
        <v>605</v>
      </c>
      <c r="F853" s="14"/>
      <c r="G853" s="22">
        <f>G854+G868+G871</f>
        <v>24564.600000000002</v>
      </c>
      <c r="H853" s="22">
        <f>H854+H868+H871</f>
        <v>76045.3</v>
      </c>
      <c r="I853" s="22">
        <f>I854+I868+I871</f>
        <v>72860.59999999999</v>
      </c>
    </row>
    <row r="854" spans="1:9" ht="18.75">
      <c r="A854" s="20" t="s">
        <v>259</v>
      </c>
      <c r="B854" s="13">
        <v>211</v>
      </c>
      <c r="C854" s="14" t="s">
        <v>261</v>
      </c>
      <c r="D854" s="14" t="s">
        <v>271</v>
      </c>
      <c r="E854" s="14" t="s">
        <v>606</v>
      </c>
      <c r="F854" s="14"/>
      <c r="G854" s="22">
        <f>G855+G862+G864+G866+G859+G861</f>
        <v>11024.9</v>
      </c>
      <c r="H854" s="22">
        <f>H855+H862+H864+H866+H859+H861</f>
        <v>71545.3</v>
      </c>
      <c r="I854" s="22">
        <f>I855+I862+I864+I866+I859+I861</f>
        <v>68360.59999999999</v>
      </c>
    </row>
    <row r="855" spans="1:9" ht="18.75">
      <c r="A855" s="20" t="s">
        <v>274</v>
      </c>
      <c r="B855" s="13">
        <v>211</v>
      </c>
      <c r="C855" s="14" t="s">
        <v>261</v>
      </c>
      <c r="D855" s="14" t="s">
        <v>271</v>
      </c>
      <c r="E855" s="14" t="s">
        <v>614</v>
      </c>
      <c r="F855" s="14"/>
      <c r="G855" s="22">
        <f>G856+G858+G857</f>
        <v>9866.3</v>
      </c>
      <c r="H855" s="22">
        <f>H856+H858+H857</f>
        <v>10096.9</v>
      </c>
      <c r="I855" s="22">
        <f>I856+I858+I857</f>
        <v>10140.3</v>
      </c>
    </row>
    <row r="856" spans="1:9" ht="37.5">
      <c r="A856" s="20" t="s">
        <v>264</v>
      </c>
      <c r="B856" s="13">
        <v>211</v>
      </c>
      <c r="C856" s="14" t="s">
        <v>261</v>
      </c>
      <c r="D856" s="14" t="s">
        <v>271</v>
      </c>
      <c r="E856" s="14" t="s">
        <v>614</v>
      </c>
      <c r="F856" s="14" t="s">
        <v>266</v>
      </c>
      <c r="G856" s="15">
        <v>6541</v>
      </c>
      <c r="H856" s="15">
        <f>6040.9-44</f>
        <v>5996.9</v>
      </c>
      <c r="I856" s="15">
        <v>6040.3</v>
      </c>
    </row>
    <row r="857" spans="1:9" ht="18.75">
      <c r="A857" s="20" t="s">
        <v>312</v>
      </c>
      <c r="B857" s="13">
        <v>211</v>
      </c>
      <c r="C857" s="14" t="s">
        <v>261</v>
      </c>
      <c r="D857" s="14" t="s">
        <v>271</v>
      </c>
      <c r="E857" s="14" t="s">
        <v>614</v>
      </c>
      <c r="F857" s="14" t="s">
        <v>313</v>
      </c>
      <c r="G857" s="15">
        <v>1100</v>
      </c>
      <c r="H857" s="15">
        <v>1100</v>
      </c>
      <c r="I857" s="15">
        <v>1100</v>
      </c>
    </row>
    <row r="858" spans="1:9" ht="18.75">
      <c r="A858" s="20" t="s">
        <v>265</v>
      </c>
      <c r="B858" s="13">
        <v>211</v>
      </c>
      <c r="C858" s="14" t="s">
        <v>261</v>
      </c>
      <c r="D858" s="14" t="s">
        <v>271</v>
      </c>
      <c r="E858" s="14" t="s">
        <v>614</v>
      </c>
      <c r="F858" s="14" t="s">
        <v>267</v>
      </c>
      <c r="G858" s="15">
        <v>2225.3</v>
      </c>
      <c r="H858" s="15">
        <v>3000</v>
      </c>
      <c r="I858" s="15">
        <v>3000</v>
      </c>
    </row>
    <row r="859" spans="1:9" ht="75">
      <c r="A859" s="43" t="s">
        <v>769</v>
      </c>
      <c r="B859" s="13">
        <v>211</v>
      </c>
      <c r="C859" s="14" t="s">
        <v>261</v>
      </c>
      <c r="D859" s="14" t="s">
        <v>271</v>
      </c>
      <c r="E859" s="14" t="s">
        <v>770</v>
      </c>
      <c r="F859" s="14"/>
      <c r="G859" s="15">
        <f>G860</f>
        <v>160</v>
      </c>
      <c r="H859" s="15">
        <f>H860</f>
        <v>0</v>
      </c>
      <c r="I859" s="15">
        <f>I860</f>
        <v>0</v>
      </c>
    </row>
    <row r="860" spans="1:9" ht="18.75">
      <c r="A860" s="20" t="s">
        <v>312</v>
      </c>
      <c r="B860" s="13">
        <v>211</v>
      </c>
      <c r="C860" s="14" t="s">
        <v>261</v>
      </c>
      <c r="D860" s="14" t="s">
        <v>271</v>
      </c>
      <c r="E860" s="14" t="s">
        <v>770</v>
      </c>
      <c r="F860" s="14" t="s">
        <v>313</v>
      </c>
      <c r="G860" s="15">
        <v>160</v>
      </c>
      <c r="H860" s="15">
        <v>0</v>
      </c>
      <c r="I860" s="15">
        <v>0</v>
      </c>
    </row>
    <row r="861" spans="1:9" ht="39" customHeight="1">
      <c r="A861" s="20" t="s">
        <v>881</v>
      </c>
      <c r="B861" s="13">
        <v>211</v>
      </c>
      <c r="C861" s="14" t="s">
        <v>261</v>
      </c>
      <c r="D861" s="14" t="s">
        <v>271</v>
      </c>
      <c r="E861" s="14" t="s">
        <v>882</v>
      </c>
      <c r="F861" s="14" t="s">
        <v>267</v>
      </c>
      <c r="G861" s="15">
        <v>774.7</v>
      </c>
      <c r="H861" s="15">
        <v>0</v>
      </c>
      <c r="I861" s="15">
        <v>0</v>
      </c>
    </row>
    <row r="862" spans="1:9" ht="318.75">
      <c r="A862" s="20" t="s">
        <v>225</v>
      </c>
      <c r="B862" s="13">
        <v>211</v>
      </c>
      <c r="C862" s="14" t="s">
        <v>261</v>
      </c>
      <c r="D862" s="14" t="s">
        <v>271</v>
      </c>
      <c r="E862" s="14" t="s">
        <v>622</v>
      </c>
      <c r="F862" s="14"/>
      <c r="G862" s="22">
        <f>G863</f>
        <v>110.10000000000001</v>
      </c>
      <c r="H862" s="22">
        <f>H863</f>
        <v>110.10000000000001</v>
      </c>
      <c r="I862" s="22">
        <f>I863</f>
        <v>110.10000000000001</v>
      </c>
    </row>
    <row r="863" spans="1:9" ht="75">
      <c r="A863" s="20" t="s">
        <v>260</v>
      </c>
      <c r="B863" s="13">
        <v>211</v>
      </c>
      <c r="C863" s="14" t="s">
        <v>261</v>
      </c>
      <c r="D863" s="14" t="s">
        <v>271</v>
      </c>
      <c r="E863" s="14" t="s">
        <v>622</v>
      </c>
      <c r="F863" s="14" t="s">
        <v>263</v>
      </c>
      <c r="G863" s="22">
        <f>105.4+4.7</f>
        <v>110.10000000000001</v>
      </c>
      <c r="H863" s="22">
        <f>105.4+4.7</f>
        <v>110.10000000000001</v>
      </c>
      <c r="I863" s="22">
        <f>105.4+4.7</f>
        <v>110.10000000000001</v>
      </c>
    </row>
    <row r="864" spans="1:9" ht="18.75">
      <c r="A864" s="20" t="s">
        <v>48</v>
      </c>
      <c r="B864" s="13">
        <v>211</v>
      </c>
      <c r="C864" s="14" t="s">
        <v>261</v>
      </c>
      <c r="D864" s="14" t="s">
        <v>271</v>
      </c>
      <c r="E864" s="14" t="s">
        <v>621</v>
      </c>
      <c r="F864" s="14"/>
      <c r="G864" s="22">
        <f>G865</f>
        <v>113.3</v>
      </c>
      <c r="H864" s="22">
        <f>H865</f>
        <v>61276.3</v>
      </c>
      <c r="I864" s="22">
        <f>I865</f>
        <v>58051.2</v>
      </c>
    </row>
    <row r="865" spans="1:9" ht="37.5">
      <c r="A865" s="20" t="s">
        <v>272</v>
      </c>
      <c r="B865" s="13">
        <v>211</v>
      </c>
      <c r="C865" s="14" t="s">
        <v>261</v>
      </c>
      <c r="D865" s="14" t="s">
        <v>271</v>
      </c>
      <c r="E865" s="14" t="s">
        <v>621</v>
      </c>
      <c r="F865" s="14" t="s">
        <v>266</v>
      </c>
      <c r="G865" s="22">
        <v>113.3</v>
      </c>
      <c r="H865" s="22">
        <v>61276.3</v>
      </c>
      <c r="I865" s="22">
        <v>58051.2</v>
      </c>
    </row>
    <row r="866" spans="1:9" ht="18.75">
      <c r="A866" s="20" t="s">
        <v>48</v>
      </c>
      <c r="B866" s="13">
        <v>211</v>
      </c>
      <c r="C866" s="14" t="s">
        <v>261</v>
      </c>
      <c r="D866" s="14" t="s">
        <v>271</v>
      </c>
      <c r="E866" s="14" t="s">
        <v>660</v>
      </c>
      <c r="F866" s="14"/>
      <c r="G866" s="22">
        <f>G867</f>
        <v>0.5</v>
      </c>
      <c r="H866" s="22">
        <f>H867</f>
        <v>62</v>
      </c>
      <c r="I866" s="22">
        <f>I867</f>
        <v>59</v>
      </c>
    </row>
    <row r="867" spans="1:9" ht="37.5">
      <c r="A867" s="20" t="s">
        <v>272</v>
      </c>
      <c r="B867" s="13">
        <v>211</v>
      </c>
      <c r="C867" s="14" t="s">
        <v>261</v>
      </c>
      <c r="D867" s="14" t="s">
        <v>271</v>
      </c>
      <c r="E867" s="14" t="s">
        <v>660</v>
      </c>
      <c r="F867" s="14" t="s">
        <v>266</v>
      </c>
      <c r="G867" s="22">
        <v>0.5</v>
      </c>
      <c r="H867" s="22">
        <v>62</v>
      </c>
      <c r="I867" s="22">
        <v>59</v>
      </c>
    </row>
    <row r="868" spans="1:9" ht="56.25">
      <c r="A868" s="20" t="s">
        <v>200</v>
      </c>
      <c r="B868" s="13">
        <v>211</v>
      </c>
      <c r="C868" s="14" t="s">
        <v>261</v>
      </c>
      <c r="D868" s="14" t="s">
        <v>271</v>
      </c>
      <c r="E868" s="14" t="s">
        <v>623</v>
      </c>
      <c r="F868" s="14"/>
      <c r="G868" s="15">
        <f aca="true" t="shared" si="106" ref="G868:I869">G869</f>
        <v>5500</v>
      </c>
      <c r="H868" s="15">
        <f t="shared" si="106"/>
        <v>4500</v>
      </c>
      <c r="I868" s="15">
        <f t="shared" si="106"/>
        <v>4500</v>
      </c>
    </row>
    <row r="869" spans="1:9" ht="56.25">
      <c r="A869" s="20" t="s">
        <v>213</v>
      </c>
      <c r="B869" s="13">
        <v>211</v>
      </c>
      <c r="C869" s="14" t="s">
        <v>261</v>
      </c>
      <c r="D869" s="14" t="s">
        <v>271</v>
      </c>
      <c r="E869" s="14" t="s">
        <v>624</v>
      </c>
      <c r="F869" s="14"/>
      <c r="G869" s="15">
        <f t="shared" si="106"/>
        <v>5500</v>
      </c>
      <c r="H869" s="15">
        <f t="shared" si="106"/>
        <v>4500</v>
      </c>
      <c r="I869" s="15">
        <f t="shared" si="106"/>
        <v>4500</v>
      </c>
    </row>
    <row r="870" spans="1:9" ht="37.5">
      <c r="A870" s="20" t="s">
        <v>317</v>
      </c>
      <c r="B870" s="13">
        <v>211</v>
      </c>
      <c r="C870" s="14" t="s">
        <v>261</v>
      </c>
      <c r="D870" s="14" t="s">
        <v>271</v>
      </c>
      <c r="E870" s="14" t="s">
        <v>624</v>
      </c>
      <c r="F870" s="14" t="s">
        <v>318</v>
      </c>
      <c r="G870" s="15">
        <f>5500</f>
        <v>5500</v>
      </c>
      <c r="H870" s="15">
        <v>4500</v>
      </c>
      <c r="I870" s="22">
        <v>4500</v>
      </c>
    </row>
    <row r="871" spans="1:9" ht="39" customHeight="1">
      <c r="A871" s="20" t="s">
        <v>329</v>
      </c>
      <c r="B871" s="13">
        <v>211</v>
      </c>
      <c r="C871" s="14" t="s">
        <v>261</v>
      </c>
      <c r="D871" s="14" t="s">
        <v>271</v>
      </c>
      <c r="E871" s="14" t="s">
        <v>885</v>
      </c>
      <c r="F871" s="14"/>
      <c r="G871" s="15">
        <f>G872</f>
        <v>8039.700000000001</v>
      </c>
      <c r="H871" s="15">
        <f>H872</f>
        <v>0</v>
      </c>
      <c r="I871" s="15">
        <f>I872</f>
        <v>0</v>
      </c>
    </row>
    <row r="872" spans="1:9" ht="18.75">
      <c r="A872" s="20" t="s">
        <v>883</v>
      </c>
      <c r="B872" s="13">
        <v>211</v>
      </c>
      <c r="C872" s="14" t="s">
        <v>261</v>
      </c>
      <c r="D872" s="14" t="s">
        <v>271</v>
      </c>
      <c r="E872" s="14" t="s">
        <v>884</v>
      </c>
      <c r="F872" s="14"/>
      <c r="G872" s="15">
        <f>G873+G874</f>
        <v>8039.700000000001</v>
      </c>
      <c r="H872" s="15">
        <f>H873+H874</f>
        <v>0</v>
      </c>
      <c r="I872" s="15">
        <f>I873+I874</f>
        <v>0</v>
      </c>
    </row>
    <row r="873" spans="1:9" ht="78.75" customHeight="1">
      <c r="A873" s="20" t="s">
        <v>260</v>
      </c>
      <c r="B873" s="13">
        <v>211</v>
      </c>
      <c r="C873" s="14" t="s">
        <v>261</v>
      </c>
      <c r="D873" s="14" t="s">
        <v>271</v>
      </c>
      <c r="E873" s="14" t="s">
        <v>884</v>
      </c>
      <c r="F873" s="14" t="s">
        <v>263</v>
      </c>
      <c r="G873" s="15">
        <v>6713.6</v>
      </c>
      <c r="H873" s="15">
        <v>0</v>
      </c>
      <c r="I873" s="22">
        <v>0</v>
      </c>
    </row>
    <row r="874" spans="1:9" ht="40.5" customHeight="1">
      <c r="A874" s="20" t="s">
        <v>264</v>
      </c>
      <c r="B874" s="13">
        <v>211</v>
      </c>
      <c r="C874" s="14" t="s">
        <v>261</v>
      </c>
      <c r="D874" s="14" t="s">
        <v>271</v>
      </c>
      <c r="E874" s="14" t="s">
        <v>884</v>
      </c>
      <c r="F874" s="14" t="s">
        <v>266</v>
      </c>
      <c r="G874" s="15">
        <v>1326.1</v>
      </c>
      <c r="H874" s="15">
        <v>0</v>
      </c>
      <c r="I874" s="22">
        <v>0</v>
      </c>
    </row>
    <row r="875" spans="1:9" ht="37.5">
      <c r="A875" s="20" t="s">
        <v>321</v>
      </c>
      <c r="B875" s="13" t="s">
        <v>297</v>
      </c>
      <c r="C875" s="14" t="s">
        <v>262</v>
      </c>
      <c r="D875" s="14" t="s">
        <v>251</v>
      </c>
      <c r="E875" s="14"/>
      <c r="F875" s="14"/>
      <c r="G875" s="22">
        <f>G876+G882+G901</f>
        <v>20760.199999999997</v>
      </c>
      <c r="H875" s="22">
        <f>H876+H882+H901</f>
        <v>17871.600000000002</v>
      </c>
      <c r="I875" s="22">
        <f>I876+I882+I901</f>
        <v>18065.8</v>
      </c>
    </row>
    <row r="876" spans="1:9" ht="18.75">
      <c r="A876" s="20" t="s">
        <v>322</v>
      </c>
      <c r="B876" s="13" t="s">
        <v>297</v>
      </c>
      <c r="C876" s="14" t="s">
        <v>262</v>
      </c>
      <c r="D876" s="14" t="s">
        <v>290</v>
      </c>
      <c r="E876" s="14"/>
      <c r="F876" s="14"/>
      <c r="G876" s="22">
        <f aca="true" t="shared" si="107" ref="G876:I878">G877</f>
        <v>4708.5</v>
      </c>
      <c r="H876" s="22">
        <f t="shared" si="107"/>
        <v>3321</v>
      </c>
      <c r="I876" s="22">
        <f t="shared" si="107"/>
        <v>3485.3</v>
      </c>
    </row>
    <row r="877" spans="1:9" ht="18.75">
      <c r="A877" s="20" t="s">
        <v>258</v>
      </c>
      <c r="B877" s="13">
        <v>211</v>
      </c>
      <c r="C877" s="14" t="s">
        <v>262</v>
      </c>
      <c r="D877" s="14" t="s">
        <v>290</v>
      </c>
      <c r="E877" s="14" t="s">
        <v>605</v>
      </c>
      <c r="F877" s="14"/>
      <c r="G877" s="22">
        <f t="shared" si="107"/>
        <v>4708.5</v>
      </c>
      <c r="H877" s="22">
        <f t="shared" si="107"/>
        <v>3321</v>
      </c>
      <c r="I877" s="22">
        <f t="shared" si="107"/>
        <v>3485.3</v>
      </c>
    </row>
    <row r="878" spans="1:9" ht="18.75">
      <c r="A878" s="20" t="s">
        <v>259</v>
      </c>
      <c r="B878" s="13">
        <v>211</v>
      </c>
      <c r="C878" s="14" t="s">
        <v>262</v>
      </c>
      <c r="D878" s="14" t="s">
        <v>290</v>
      </c>
      <c r="E878" s="14" t="s">
        <v>606</v>
      </c>
      <c r="F878" s="14"/>
      <c r="G878" s="22">
        <f>G879</f>
        <v>4708.5</v>
      </c>
      <c r="H878" s="22">
        <f t="shared" si="107"/>
        <v>3321</v>
      </c>
      <c r="I878" s="22">
        <f t="shared" si="107"/>
        <v>3485.3</v>
      </c>
    </row>
    <row r="879" spans="1:9" ht="56.25">
      <c r="A879" s="20" t="s">
        <v>64</v>
      </c>
      <c r="B879" s="13">
        <v>211</v>
      </c>
      <c r="C879" s="14" t="s">
        <v>262</v>
      </c>
      <c r="D879" s="14" t="s">
        <v>290</v>
      </c>
      <c r="E879" s="14" t="s">
        <v>604</v>
      </c>
      <c r="F879" s="14"/>
      <c r="G879" s="22">
        <f>G880+G881</f>
        <v>4708.5</v>
      </c>
      <c r="H879" s="22">
        <f>H880+H881</f>
        <v>3321</v>
      </c>
      <c r="I879" s="22">
        <f>I880+I881</f>
        <v>3485.3</v>
      </c>
    </row>
    <row r="880" spans="1:9" ht="75">
      <c r="A880" s="20" t="s">
        <v>260</v>
      </c>
      <c r="B880" s="13">
        <v>211</v>
      </c>
      <c r="C880" s="14" t="s">
        <v>262</v>
      </c>
      <c r="D880" s="14" t="s">
        <v>290</v>
      </c>
      <c r="E880" s="14" t="s">
        <v>604</v>
      </c>
      <c r="F880" s="14" t="s">
        <v>263</v>
      </c>
      <c r="G880" s="15">
        <v>3413.2</v>
      </c>
      <c r="H880" s="15">
        <v>3321</v>
      </c>
      <c r="I880" s="15">
        <v>3485.3</v>
      </c>
    </row>
    <row r="881" spans="1:9" ht="37.5">
      <c r="A881" s="20" t="s">
        <v>264</v>
      </c>
      <c r="B881" s="13">
        <v>211</v>
      </c>
      <c r="C881" s="14" t="s">
        <v>262</v>
      </c>
      <c r="D881" s="14" t="s">
        <v>290</v>
      </c>
      <c r="E881" s="14" t="s">
        <v>604</v>
      </c>
      <c r="F881" s="14" t="s">
        <v>266</v>
      </c>
      <c r="G881" s="15">
        <v>1295.3</v>
      </c>
      <c r="H881" s="15">
        <v>0</v>
      </c>
      <c r="I881" s="15">
        <v>0</v>
      </c>
    </row>
    <row r="882" spans="1:9" ht="18.75">
      <c r="A882" s="20" t="s">
        <v>403</v>
      </c>
      <c r="B882" s="13">
        <v>211</v>
      </c>
      <c r="C882" s="14" t="s">
        <v>262</v>
      </c>
      <c r="D882" s="14" t="s">
        <v>310</v>
      </c>
      <c r="E882" s="15"/>
      <c r="F882" s="15"/>
      <c r="G882" s="15">
        <f>G883+G888</f>
        <v>13300.099999999999</v>
      </c>
      <c r="H882" s="15">
        <f>H883+H888</f>
        <v>13328.9</v>
      </c>
      <c r="I882" s="15">
        <f>I883+I888</f>
        <v>13358.8</v>
      </c>
    </row>
    <row r="883" spans="1:9" ht="75">
      <c r="A883" s="20" t="s">
        <v>371</v>
      </c>
      <c r="B883" s="13">
        <v>211</v>
      </c>
      <c r="C883" s="14" t="s">
        <v>262</v>
      </c>
      <c r="D883" s="14" t="s">
        <v>310</v>
      </c>
      <c r="E883" s="14" t="s">
        <v>626</v>
      </c>
      <c r="F883" s="14"/>
      <c r="G883" s="22">
        <f>G884</f>
        <v>12845.8</v>
      </c>
      <c r="H883" s="22">
        <f>H884</f>
        <v>12874.4</v>
      </c>
      <c r="I883" s="22">
        <f>I884</f>
        <v>12904.3</v>
      </c>
    </row>
    <row r="884" spans="1:9" ht="37.5">
      <c r="A884" s="20" t="s">
        <v>329</v>
      </c>
      <c r="B884" s="13">
        <v>211</v>
      </c>
      <c r="C884" s="14" t="s">
        <v>262</v>
      </c>
      <c r="D884" s="14" t="s">
        <v>310</v>
      </c>
      <c r="E884" s="14" t="s">
        <v>625</v>
      </c>
      <c r="F884" s="14"/>
      <c r="G884" s="22">
        <f>G885+G886+G887</f>
        <v>12845.8</v>
      </c>
      <c r="H884" s="22">
        <f>H885+H886+H887</f>
        <v>12874.4</v>
      </c>
      <c r="I884" s="22">
        <f>I885+I886+I887</f>
        <v>12904.3</v>
      </c>
    </row>
    <row r="885" spans="1:9" ht="75">
      <c r="A885" s="20" t="s">
        <v>260</v>
      </c>
      <c r="B885" s="13">
        <v>211</v>
      </c>
      <c r="C885" s="14" t="s">
        <v>262</v>
      </c>
      <c r="D885" s="14" t="s">
        <v>310</v>
      </c>
      <c r="E885" s="14" t="s">
        <v>625</v>
      </c>
      <c r="F885" s="14" t="s">
        <v>263</v>
      </c>
      <c r="G885" s="15">
        <v>12003.3</v>
      </c>
      <c r="H885" s="15">
        <v>11984.9</v>
      </c>
      <c r="I885" s="15">
        <v>11984.9</v>
      </c>
    </row>
    <row r="886" spans="1:9" ht="37.5">
      <c r="A886" s="20" t="s">
        <v>264</v>
      </c>
      <c r="B886" s="13">
        <v>211</v>
      </c>
      <c r="C886" s="14" t="s">
        <v>262</v>
      </c>
      <c r="D886" s="14" t="s">
        <v>310</v>
      </c>
      <c r="E886" s="14" t="s">
        <v>625</v>
      </c>
      <c r="F886" s="14" t="s">
        <v>266</v>
      </c>
      <c r="G886" s="15">
        <v>826.3</v>
      </c>
      <c r="H886" s="15">
        <v>866.6</v>
      </c>
      <c r="I886" s="15">
        <v>896.5</v>
      </c>
    </row>
    <row r="887" spans="1:9" ht="18.75">
      <c r="A887" s="20" t="s">
        <v>265</v>
      </c>
      <c r="B887" s="13">
        <v>211</v>
      </c>
      <c r="C887" s="14" t="s">
        <v>262</v>
      </c>
      <c r="D887" s="14" t="s">
        <v>310</v>
      </c>
      <c r="E887" s="14" t="s">
        <v>625</v>
      </c>
      <c r="F887" s="14" t="s">
        <v>267</v>
      </c>
      <c r="G887" s="15">
        <v>16.2</v>
      </c>
      <c r="H887" s="15">
        <v>22.9</v>
      </c>
      <c r="I887" s="22">
        <v>22.9</v>
      </c>
    </row>
    <row r="888" spans="1:9" ht="56.25">
      <c r="A888" s="20" t="s">
        <v>405</v>
      </c>
      <c r="B888" s="13">
        <v>211</v>
      </c>
      <c r="C888" s="14" t="s">
        <v>262</v>
      </c>
      <c r="D888" s="14" t="s">
        <v>310</v>
      </c>
      <c r="E888" s="14" t="s">
        <v>627</v>
      </c>
      <c r="F888" s="14"/>
      <c r="G888" s="15">
        <f>G893+G889+G897</f>
        <v>454.3</v>
      </c>
      <c r="H888" s="15">
        <f>H893+H889+H897</f>
        <v>454.5</v>
      </c>
      <c r="I888" s="15">
        <f>I893+I889+I897</f>
        <v>454.5</v>
      </c>
    </row>
    <row r="889" spans="1:9" ht="37.5">
      <c r="A889" s="20" t="s">
        <v>406</v>
      </c>
      <c r="B889" s="13">
        <v>211</v>
      </c>
      <c r="C889" s="14" t="s">
        <v>262</v>
      </c>
      <c r="D889" s="14" t="s">
        <v>310</v>
      </c>
      <c r="E889" s="14" t="s">
        <v>664</v>
      </c>
      <c r="F889" s="14"/>
      <c r="G889" s="15">
        <f aca="true" t="shared" si="108" ref="G889:I891">G890</f>
        <v>404.5</v>
      </c>
      <c r="H889" s="15">
        <f>H890</f>
        <v>404.5</v>
      </c>
      <c r="I889" s="15">
        <f>I890</f>
        <v>404.5</v>
      </c>
    </row>
    <row r="890" spans="1:9" ht="37.5">
      <c r="A890" s="20" t="s">
        <v>336</v>
      </c>
      <c r="B890" s="13">
        <v>211</v>
      </c>
      <c r="C890" s="14" t="s">
        <v>262</v>
      </c>
      <c r="D890" s="14" t="s">
        <v>310</v>
      </c>
      <c r="E890" s="14" t="s">
        <v>665</v>
      </c>
      <c r="F890" s="14"/>
      <c r="G890" s="15">
        <f t="shared" si="108"/>
        <v>404.5</v>
      </c>
      <c r="H890" s="15">
        <f>H891</f>
        <v>404.5</v>
      </c>
      <c r="I890" s="15">
        <f>I891</f>
        <v>404.5</v>
      </c>
    </row>
    <row r="891" spans="1:9" ht="18.75">
      <c r="A891" s="20" t="s">
        <v>407</v>
      </c>
      <c r="B891" s="13">
        <v>211</v>
      </c>
      <c r="C891" s="14" t="s">
        <v>262</v>
      </c>
      <c r="D891" s="14" t="s">
        <v>310</v>
      </c>
      <c r="E891" s="14" t="s">
        <v>628</v>
      </c>
      <c r="F891" s="14"/>
      <c r="G891" s="15">
        <f t="shared" si="108"/>
        <v>404.5</v>
      </c>
      <c r="H891" s="15">
        <f t="shared" si="108"/>
        <v>404.5</v>
      </c>
      <c r="I891" s="15">
        <f t="shared" si="108"/>
        <v>404.5</v>
      </c>
    </row>
    <row r="892" spans="1:9" ht="37.5">
      <c r="A892" s="20" t="s">
        <v>264</v>
      </c>
      <c r="B892" s="13">
        <v>211</v>
      </c>
      <c r="C892" s="14" t="s">
        <v>262</v>
      </c>
      <c r="D892" s="14" t="s">
        <v>310</v>
      </c>
      <c r="E892" s="14" t="s">
        <v>628</v>
      </c>
      <c r="F892" s="14" t="s">
        <v>266</v>
      </c>
      <c r="G892" s="15">
        <f>400+4.5</f>
        <v>404.5</v>
      </c>
      <c r="H892" s="15">
        <f>400+4.5</f>
        <v>404.5</v>
      </c>
      <c r="I892" s="15">
        <f>400+4.5</f>
        <v>404.5</v>
      </c>
    </row>
    <row r="893" spans="1:9" ht="37.5">
      <c r="A893" s="20" t="s">
        <v>408</v>
      </c>
      <c r="B893" s="13">
        <v>211</v>
      </c>
      <c r="C893" s="14" t="s">
        <v>262</v>
      </c>
      <c r="D893" s="14" t="s">
        <v>310</v>
      </c>
      <c r="E893" s="14" t="s">
        <v>629</v>
      </c>
      <c r="F893" s="14"/>
      <c r="G893" s="15">
        <f aca="true" t="shared" si="109" ref="G893:I895">G894</f>
        <v>15</v>
      </c>
      <c r="H893" s="15">
        <f t="shared" si="109"/>
        <v>15</v>
      </c>
      <c r="I893" s="15">
        <f t="shared" si="109"/>
        <v>15</v>
      </c>
    </row>
    <row r="894" spans="1:9" ht="37.5">
      <c r="A894" s="20" t="s">
        <v>336</v>
      </c>
      <c r="B894" s="13">
        <v>211</v>
      </c>
      <c r="C894" s="14" t="s">
        <v>262</v>
      </c>
      <c r="D894" s="14" t="s">
        <v>310</v>
      </c>
      <c r="E894" s="14" t="s">
        <v>630</v>
      </c>
      <c r="F894" s="14"/>
      <c r="G894" s="15">
        <f t="shared" si="109"/>
        <v>15</v>
      </c>
      <c r="H894" s="15">
        <f t="shared" si="109"/>
        <v>15</v>
      </c>
      <c r="I894" s="15">
        <f t="shared" si="109"/>
        <v>15</v>
      </c>
    </row>
    <row r="895" spans="1:9" ht="37.5">
      <c r="A895" s="20" t="s">
        <v>409</v>
      </c>
      <c r="B895" s="13">
        <v>211</v>
      </c>
      <c r="C895" s="14" t="s">
        <v>262</v>
      </c>
      <c r="D895" s="14" t="s">
        <v>310</v>
      </c>
      <c r="E895" s="14" t="s">
        <v>666</v>
      </c>
      <c r="F895" s="14"/>
      <c r="G895" s="15">
        <f t="shared" si="109"/>
        <v>15</v>
      </c>
      <c r="H895" s="15">
        <f t="shared" si="109"/>
        <v>15</v>
      </c>
      <c r="I895" s="15">
        <f t="shared" si="109"/>
        <v>15</v>
      </c>
    </row>
    <row r="896" spans="1:9" ht="37.5">
      <c r="A896" s="20" t="s">
        <v>264</v>
      </c>
      <c r="B896" s="13">
        <v>211</v>
      </c>
      <c r="C896" s="14" t="s">
        <v>262</v>
      </c>
      <c r="D896" s="14" t="s">
        <v>310</v>
      </c>
      <c r="E896" s="14" t="s">
        <v>666</v>
      </c>
      <c r="F896" s="14" t="s">
        <v>266</v>
      </c>
      <c r="G896" s="15">
        <v>15</v>
      </c>
      <c r="H896" s="15">
        <v>15</v>
      </c>
      <c r="I896" s="15">
        <v>15</v>
      </c>
    </row>
    <row r="897" spans="1:9" ht="37.5">
      <c r="A897" s="20" t="s">
        <v>410</v>
      </c>
      <c r="B897" s="13">
        <v>211</v>
      </c>
      <c r="C897" s="14" t="s">
        <v>262</v>
      </c>
      <c r="D897" s="14" t="s">
        <v>310</v>
      </c>
      <c r="E897" s="14" t="s">
        <v>667</v>
      </c>
      <c r="F897" s="14"/>
      <c r="G897" s="15">
        <f aca="true" t="shared" si="110" ref="G897:I899">G898</f>
        <v>34.8</v>
      </c>
      <c r="H897" s="15">
        <f t="shared" si="110"/>
        <v>35</v>
      </c>
      <c r="I897" s="15">
        <f t="shared" si="110"/>
        <v>35</v>
      </c>
    </row>
    <row r="898" spans="1:9" ht="37.5">
      <c r="A898" s="20" t="s">
        <v>336</v>
      </c>
      <c r="B898" s="13">
        <v>211</v>
      </c>
      <c r="C898" s="14" t="s">
        <v>262</v>
      </c>
      <c r="D898" s="14" t="s">
        <v>310</v>
      </c>
      <c r="E898" s="14" t="s">
        <v>668</v>
      </c>
      <c r="F898" s="14"/>
      <c r="G898" s="15">
        <f t="shared" si="110"/>
        <v>34.8</v>
      </c>
      <c r="H898" s="15">
        <f t="shared" si="110"/>
        <v>35</v>
      </c>
      <c r="I898" s="15">
        <f t="shared" si="110"/>
        <v>35</v>
      </c>
    </row>
    <row r="899" spans="1:9" ht="18.75">
      <c r="A899" s="20" t="s">
        <v>411</v>
      </c>
      <c r="B899" s="13">
        <v>211</v>
      </c>
      <c r="C899" s="14" t="s">
        <v>262</v>
      </c>
      <c r="D899" s="14" t="s">
        <v>310</v>
      </c>
      <c r="E899" s="14" t="s">
        <v>669</v>
      </c>
      <c r="F899" s="14"/>
      <c r="G899" s="15">
        <f t="shared" si="110"/>
        <v>34.8</v>
      </c>
      <c r="H899" s="15">
        <f t="shared" si="110"/>
        <v>35</v>
      </c>
      <c r="I899" s="15">
        <f t="shared" si="110"/>
        <v>35</v>
      </c>
    </row>
    <row r="900" spans="1:9" ht="37.5">
      <c r="A900" s="20" t="s">
        <v>264</v>
      </c>
      <c r="B900" s="13">
        <v>211</v>
      </c>
      <c r="C900" s="14" t="s">
        <v>262</v>
      </c>
      <c r="D900" s="14" t="s">
        <v>310</v>
      </c>
      <c r="E900" s="14" t="s">
        <v>669</v>
      </c>
      <c r="F900" s="14" t="s">
        <v>266</v>
      </c>
      <c r="G900" s="15">
        <v>34.8</v>
      </c>
      <c r="H900" s="15">
        <v>35</v>
      </c>
      <c r="I900" s="15">
        <v>35</v>
      </c>
    </row>
    <row r="901" spans="1:9" ht="56.25">
      <c r="A901" s="20" t="s">
        <v>404</v>
      </c>
      <c r="B901" s="13">
        <v>211</v>
      </c>
      <c r="C901" s="14" t="s">
        <v>262</v>
      </c>
      <c r="D901" s="14" t="s">
        <v>294</v>
      </c>
      <c r="E901" s="14"/>
      <c r="F901" s="14"/>
      <c r="G901" s="22">
        <f>G907+G902</f>
        <v>2751.6000000000004</v>
      </c>
      <c r="H901" s="22">
        <f>H907+H902</f>
        <v>1221.7</v>
      </c>
      <c r="I901" s="22">
        <f>I907+I902</f>
        <v>1221.7</v>
      </c>
    </row>
    <row r="902" spans="1:9" ht="56.25">
      <c r="A902" s="20" t="s">
        <v>405</v>
      </c>
      <c r="B902" s="13">
        <v>211</v>
      </c>
      <c r="C902" s="14" t="s">
        <v>262</v>
      </c>
      <c r="D902" s="14" t="s">
        <v>294</v>
      </c>
      <c r="E902" s="14" t="s">
        <v>627</v>
      </c>
      <c r="F902" s="14"/>
      <c r="G902" s="22">
        <f aca="true" t="shared" si="111" ref="G902:I905">G903</f>
        <v>521.7</v>
      </c>
      <c r="H902" s="22">
        <f t="shared" si="111"/>
        <v>521.7</v>
      </c>
      <c r="I902" s="22">
        <f t="shared" si="111"/>
        <v>521.7</v>
      </c>
    </row>
    <row r="903" spans="1:9" ht="37.5">
      <c r="A903" s="20" t="s">
        <v>406</v>
      </c>
      <c r="B903" s="13">
        <v>211</v>
      </c>
      <c r="C903" s="14" t="s">
        <v>262</v>
      </c>
      <c r="D903" s="14" t="s">
        <v>294</v>
      </c>
      <c r="E903" s="14" t="s">
        <v>664</v>
      </c>
      <c r="F903" s="14"/>
      <c r="G903" s="22">
        <f t="shared" si="111"/>
        <v>521.7</v>
      </c>
      <c r="H903" s="22">
        <f t="shared" si="111"/>
        <v>521.7</v>
      </c>
      <c r="I903" s="22">
        <f t="shared" si="111"/>
        <v>521.7</v>
      </c>
    </row>
    <row r="904" spans="1:9" ht="18.75">
      <c r="A904" s="43" t="s">
        <v>259</v>
      </c>
      <c r="B904" s="13">
        <v>211</v>
      </c>
      <c r="C904" s="14" t="s">
        <v>262</v>
      </c>
      <c r="D904" s="14" t="s">
        <v>294</v>
      </c>
      <c r="E904" s="14" t="s">
        <v>866</v>
      </c>
      <c r="F904" s="14"/>
      <c r="G904" s="22">
        <f t="shared" si="111"/>
        <v>521.7</v>
      </c>
      <c r="H904" s="22">
        <f t="shared" si="111"/>
        <v>521.7</v>
      </c>
      <c r="I904" s="22">
        <f t="shared" si="111"/>
        <v>521.7</v>
      </c>
    </row>
    <row r="905" spans="1:9" ht="243.75">
      <c r="A905" s="43" t="s">
        <v>879</v>
      </c>
      <c r="B905" s="13">
        <v>211</v>
      </c>
      <c r="C905" s="14" t="s">
        <v>262</v>
      </c>
      <c r="D905" s="14" t="s">
        <v>294</v>
      </c>
      <c r="E905" s="44" t="s">
        <v>865</v>
      </c>
      <c r="F905" s="14"/>
      <c r="G905" s="22">
        <f t="shared" si="111"/>
        <v>521.7</v>
      </c>
      <c r="H905" s="22">
        <f t="shared" si="111"/>
        <v>521.7</v>
      </c>
      <c r="I905" s="22">
        <f t="shared" si="111"/>
        <v>521.7</v>
      </c>
    </row>
    <row r="906" spans="1:9" ht="37.5">
      <c r="A906" s="20" t="s">
        <v>264</v>
      </c>
      <c r="B906" s="13">
        <v>211</v>
      </c>
      <c r="C906" s="14" t="s">
        <v>262</v>
      </c>
      <c r="D906" s="14" t="s">
        <v>294</v>
      </c>
      <c r="E906" s="44" t="s">
        <v>865</v>
      </c>
      <c r="F906" s="14" t="s">
        <v>266</v>
      </c>
      <c r="G906" s="22">
        <v>521.7</v>
      </c>
      <c r="H906" s="22">
        <v>521.7</v>
      </c>
      <c r="I906" s="22">
        <v>521.7</v>
      </c>
    </row>
    <row r="907" spans="1:9" ht="18.75">
      <c r="A907" s="20" t="s">
        <v>258</v>
      </c>
      <c r="B907" s="13">
        <v>211</v>
      </c>
      <c r="C907" s="14" t="s">
        <v>262</v>
      </c>
      <c r="D907" s="14" t="s">
        <v>294</v>
      </c>
      <c r="E907" s="14" t="s">
        <v>605</v>
      </c>
      <c r="F907" s="14"/>
      <c r="G907" s="22">
        <f aca="true" t="shared" si="112" ref="G907:I909">G908</f>
        <v>2229.9</v>
      </c>
      <c r="H907" s="22">
        <f t="shared" si="112"/>
        <v>700</v>
      </c>
      <c r="I907" s="22">
        <f t="shared" si="112"/>
        <v>700</v>
      </c>
    </row>
    <row r="908" spans="1:9" ht="18.75">
      <c r="A908" s="20" t="s">
        <v>259</v>
      </c>
      <c r="B908" s="13">
        <v>211</v>
      </c>
      <c r="C908" s="14" t="s">
        <v>262</v>
      </c>
      <c r="D908" s="14" t="s">
        <v>294</v>
      </c>
      <c r="E908" s="14" t="s">
        <v>606</v>
      </c>
      <c r="F908" s="14"/>
      <c r="G908" s="22">
        <f t="shared" si="112"/>
        <v>2229.9</v>
      </c>
      <c r="H908" s="22">
        <f t="shared" si="112"/>
        <v>700</v>
      </c>
      <c r="I908" s="22">
        <f t="shared" si="112"/>
        <v>700</v>
      </c>
    </row>
    <row r="909" spans="1:9" ht="37.5">
      <c r="A909" s="20" t="s">
        <v>327</v>
      </c>
      <c r="B909" s="13">
        <v>211</v>
      </c>
      <c r="C909" s="14" t="s">
        <v>328</v>
      </c>
      <c r="D909" s="14" t="s">
        <v>294</v>
      </c>
      <c r="E909" s="14" t="s">
        <v>670</v>
      </c>
      <c r="F909" s="14"/>
      <c r="G909" s="22">
        <f t="shared" si="112"/>
        <v>2229.9</v>
      </c>
      <c r="H909" s="22">
        <f t="shared" si="112"/>
        <v>700</v>
      </c>
      <c r="I909" s="22">
        <f t="shared" si="112"/>
        <v>700</v>
      </c>
    </row>
    <row r="910" spans="1:9" ht="37.5">
      <c r="A910" s="20" t="s">
        <v>264</v>
      </c>
      <c r="B910" s="13">
        <v>211</v>
      </c>
      <c r="C910" s="14" t="s">
        <v>328</v>
      </c>
      <c r="D910" s="14" t="s">
        <v>294</v>
      </c>
      <c r="E910" s="14" t="s">
        <v>670</v>
      </c>
      <c r="F910" s="14" t="s">
        <v>266</v>
      </c>
      <c r="G910" s="15">
        <v>2229.9</v>
      </c>
      <c r="H910" s="15">
        <v>700</v>
      </c>
      <c r="I910" s="15">
        <v>700</v>
      </c>
    </row>
    <row r="911" spans="1:12" ht="18.75">
      <c r="A911" s="20" t="s">
        <v>289</v>
      </c>
      <c r="B911" s="13" t="s">
        <v>297</v>
      </c>
      <c r="C911" s="14" t="s">
        <v>290</v>
      </c>
      <c r="D911" s="14" t="s">
        <v>251</v>
      </c>
      <c r="E911" s="14"/>
      <c r="F911" s="14"/>
      <c r="G911" s="22">
        <f>G912+G917+G953+G930</f>
        <v>363456.7</v>
      </c>
      <c r="H911" s="22">
        <f>H912+H917+H953+H930</f>
        <v>211414.59999999998</v>
      </c>
      <c r="I911" s="22">
        <f>I912+I917+I953+I930</f>
        <v>211616.59999999998</v>
      </c>
      <c r="J911" s="2"/>
      <c r="K911" s="2"/>
      <c r="L911" s="2"/>
    </row>
    <row r="912" spans="1:9" ht="18.75">
      <c r="A912" s="20" t="s">
        <v>324</v>
      </c>
      <c r="B912" s="13" t="s">
        <v>297</v>
      </c>
      <c r="C912" s="14" t="s">
        <v>290</v>
      </c>
      <c r="D912" s="14" t="s">
        <v>261</v>
      </c>
      <c r="E912" s="14"/>
      <c r="F912" s="14"/>
      <c r="G912" s="22">
        <f aca="true" t="shared" si="113" ref="G912:I915">G913</f>
        <v>418.5</v>
      </c>
      <c r="H912" s="22">
        <f t="shared" si="113"/>
        <v>418.5</v>
      </c>
      <c r="I912" s="22">
        <f>I913</f>
        <v>418.5</v>
      </c>
    </row>
    <row r="913" spans="1:9" ht="18.75">
      <c r="A913" s="20" t="s">
        <v>258</v>
      </c>
      <c r="B913" s="13">
        <v>211</v>
      </c>
      <c r="C913" s="14" t="s">
        <v>290</v>
      </c>
      <c r="D913" s="14" t="s">
        <v>261</v>
      </c>
      <c r="E913" s="14" t="s">
        <v>605</v>
      </c>
      <c r="F913" s="14"/>
      <c r="G913" s="22">
        <f t="shared" si="113"/>
        <v>418.5</v>
      </c>
      <c r="H913" s="22">
        <f t="shared" si="113"/>
        <v>418.5</v>
      </c>
      <c r="I913" s="22">
        <f>I914</f>
        <v>418.5</v>
      </c>
    </row>
    <row r="914" spans="1:9" ht="18.75">
      <c r="A914" s="20" t="s">
        <v>259</v>
      </c>
      <c r="B914" s="13">
        <v>211</v>
      </c>
      <c r="C914" s="14" t="s">
        <v>290</v>
      </c>
      <c r="D914" s="14" t="s">
        <v>261</v>
      </c>
      <c r="E914" s="14" t="s">
        <v>606</v>
      </c>
      <c r="F914" s="14"/>
      <c r="G914" s="22">
        <f t="shared" si="113"/>
        <v>418.5</v>
      </c>
      <c r="H914" s="22">
        <f t="shared" si="113"/>
        <v>418.5</v>
      </c>
      <c r="I914" s="22">
        <f>I915</f>
        <v>418.5</v>
      </c>
    </row>
    <row r="915" spans="1:9" ht="37.5">
      <c r="A915" s="20" t="s">
        <v>325</v>
      </c>
      <c r="B915" s="13">
        <v>211</v>
      </c>
      <c r="C915" s="14" t="s">
        <v>290</v>
      </c>
      <c r="D915" s="14" t="s">
        <v>261</v>
      </c>
      <c r="E915" s="14" t="s">
        <v>671</v>
      </c>
      <c r="F915" s="14"/>
      <c r="G915" s="22">
        <f>G916</f>
        <v>418.5</v>
      </c>
      <c r="H915" s="22">
        <f t="shared" si="113"/>
        <v>418.5</v>
      </c>
      <c r="I915" s="22">
        <f t="shared" si="113"/>
        <v>418.5</v>
      </c>
    </row>
    <row r="916" spans="1:9" ht="75">
      <c r="A916" s="20" t="s">
        <v>260</v>
      </c>
      <c r="B916" s="13">
        <v>211</v>
      </c>
      <c r="C916" s="14" t="s">
        <v>290</v>
      </c>
      <c r="D916" s="14" t="s">
        <v>261</v>
      </c>
      <c r="E916" s="14" t="s">
        <v>671</v>
      </c>
      <c r="F916" s="14" t="s">
        <v>263</v>
      </c>
      <c r="G916" s="22">
        <f>401.2+17.3</f>
        <v>418.5</v>
      </c>
      <c r="H916" s="22">
        <f>401.2+17.3</f>
        <v>418.5</v>
      </c>
      <c r="I916" s="22">
        <f>401.2+17.3</f>
        <v>418.5</v>
      </c>
    </row>
    <row r="917" spans="1:9" ht="18.75">
      <c r="A917" s="20" t="s">
        <v>303</v>
      </c>
      <c r="B917" s="13" t="s">
        <v>297</v>
      </c>
      <c r="C917" s="14" t="s">
        <v>290</v>
      </c>
      <c r="D917" s="14" t="s">
        <v>304</v>
      </c>
      <c r="E917" s="14"/>
      <c r="F917" s="14"/>
      <c r="G917" s="22">
        <f>G924+G918</f>
        <v>26650.8</v>
      </c>
      <c r="H917" s="22">
        <f>H924+H918</f>
        <v>79648</v>
      </c>
      <c r="I917" s="22">
        <f>I924+I918</f>
        <v>79850</v>
      </c>
    </row>
    <row r="918" spans="1:9" ht="37.5">
      <c r="A918" s="20" t="s">
        <v>412</v>
      </c>
      <c r="B918" s="13">
        <v>211</v>
      </c>
      <c r="C918" s="14" t="s">
        <v>290</v>
      </c>
      <c r="D918" s="14" t="s">
        <v>304</v>
      </c>
      <c r="E918" s="14" t="s">
        <v>650</v>
      </c>
      <c r="F918" s="14"/>
      <c r="G918" s="22">
        <f>G919</f>
        <v>20024.1</v>
      </c>
      <c r="H918" s="22">
        <f>H919</f>
        <v>19648</v>
      </c>
      <c r="I918" s="22">
        <f>I919</f>
        <v>19850</v>
      </c>
    </row>
    <row r="919" spans="1:9" ht="37.5">
      <c r="A919" s="20" t="s">
        <v>336</v>
      </c>
      <c r="B919" s="13">
        <v>211</v>
      </c>
      <c r="C919" s="14" t="s">
        <v>290</v>
      </c>
      <c r="D919" s="14" t="s">
        <v>304</v>
      </c>
      <c r="E919" s="14" t="s">
        <v>651</v>
      </c>
      <c r="F919" s="14"/>
      <c r="G919" s="22">
        <f>G920+G922</f>
        <v>20024.1</v>
      </c>
      <c r="H919" s="22">
        <f>H920+H922</f>
        <v>19648</v>
      </c>
      <c r="I919" s="22">
        <f>I920+I922</f>
        <v>19850</v>
      </c>
    </row>
    <row r="920" spans="1:9" ht="37.5">
      <c r="A920" s="20" t="s">
        <v>100</v>
      </c>
      <c r="B920" s="13">
        <v>211</v>
      </c>
      <c r="C920" s="14" t="s">
        <v>290</v>
      </c>
      <c r="D920" s="14" t="s">
        <v>304</v>
      </c>
      <c r="E920" s="14" t="s">
        <v>98</v>
      </c>
      <c r="F920" s="14"/>
      <c r="G920" s="22">
        <f>G921</f>
        <v>20004</v>
      </c>
      <c r="H920" s="22">
        <f>H921</f>
        <v>19628</v>
      </c>
      <c r="I920" s="22">
        <f>I921</f>
        <v>19830</v>
      </c>
    </row>
    <row r="921" spans="1:9" ht="37.5">
      <c r="A921" s="20" t="s">
        <v>264</v>
      </c>
      <c r="B921" s="13">
        <v>211</v>
      </c>
      <c r="C921" s="14" t="s">
        <v>290</v>
      </c>
      <c r="D921" s="14" t="s">
        <v>304</v>
      </c>
      <c r="E921" s="14" t="s">
        <v>98</v>
      </c>
      <c r="F921" s="14" t="s">
        <v>266</v>
      </c>
      <c r="G921" s="22">
        <v>20004</v>
      </c>
      <c r="H921" s="22">
        <v>19628</v>
      </c>
      <c r="I921" s="22">
        <v>19830</v>
      </c>
    </row>
    <row r="922" spans="1:9" ht="37.5">
      <c r="A922" s="20" t="s">
        <v>100</v>
      </c>
      <c r="B922" s="13">
        <v>211</v>
      </c>
      <c r="C922" s="14" t="s">
        <v>290</v>
      </c>
      <c r="D922" s="14" t="s">
        <v>304</v>
      </c>
      <c r="E922" s="14" t="s">
        <v>99</v>
      </c>
      <c r="F922" s="14"/>
      <c r="G922" s="22">
        <f>G923</f>
        <v>20.1</v>
      </c>
      <c r="H922" s="22">
        <f>H923</f>
        <v>20</v>
      </c>
      <c r="I922" s="22">
        <f>I923</f>
        <v>20</v>
      </c>
    </row>
    <row r="923" spans="1:9" ht="37.5">
      <c r="A923" s="20" t="s">
        <v>264</v>
      </c>
      <c r="B923" s="13">
        <v>211</v>
      </c>
      <c r="C923" s="14" t="s">
        <v>290</v>
      </c>
      <c r="D923" s="14" t="s">
        <v>304</v>
      </c>
      <c r="E923" s="14" t="s">
        <v>99</v>
      </c>
      <c r="F923" s="14" t="s">
        <v>266</v>
      </c>
      <c r="G923" s="22">
        <v>20.1</v>
      </c>
      <c r="H923" s="22">
        <v>20</v>
      </c>
      <c r="I923" s="22">
        <v>20</v>
      </c>
    </row>
    <row r="924" spans="1:9" ht="18.75">
      <c r="A924" s="20" t="s">
        <v>258</v>
      </c>
      <c r="B924" s="13">
        <v>211</v>
      </c>
      <c r="C924" s="14" t="s">
        <v>290</v>
      </c>
      <c r="D924" s="14" t="s">
        <v>304</v>
      </c>
      <c r="E924" s="14" t="s">
        <v>605</v>
      </c>
      <c r="F924" s="14"/>
      <c r="G924" s="22">
        <f aca="true" t="shared" si="114" ref="G924:H926">G925</f>
        <v>6626.7</v>
      </c>
      <c r="H924" s="22">
        <f t="shared" si="114"/>
        <v>60000</v>
      </c>
      <c r="I924" s="22">
        <f>I925</f>
        <v>60000</v>
      </c>
    </row>
    <row r="925" spans="1:9" ht="56.25">
      <c r="A925" s="20" t="s">
        <v>200</v>
      </c>
      <c r="B925" s="13">
        <v>211</v>
      </c>
      <c r="C925" s="14" t="s">
        <v>290</v>
      </c>
      <c r="D925" s="14" t="s">
        <v>304</v>
      </c>
      <c r="E925" s="14" t="s">
        <v>623</v>
      </c>
      <c r="F925" s="14"/>
      <c r="G925" s="22">
        <f>G926+G928</f>
        <v>6626.7</v>
      </c>
      <c r="H925" s="22">
        <f>H926+H928</f>
        <v>60000</v>
      </c>
      <c r="I925" s="22">
        <f>I926+I928</f>
        <v>60000</v>
      </c>
    </row>
    <row r="926" spans="1:9" ht="100.5" customHeight="1">
      <c r="A926" s="20" t="s">
        <v>72</v>
      </c>
      <c r="B926" s="13">
        <v>211</v>
      </c>
      <c r="C926" s="14" t="s">
        <v>290</v>
      </c>
      <c r="D926" s="14" t="s">
        <v>304</v>
      </c>
      <c r="E926" s="14" t="s">
        <v>672</v>
      </c>
      <c r="F926" s="14"/>
      <c r="G926" s="22">
        <f t="shared" si="114"/>
        <v>6626.7</v>
      </c>
      <c r="H926" s="22">
        <f t="shared" si="114"/>
        <v>0</v>
      </c>
      <c r="I926" s="22">
        <f>I927</f>
        <v>0</v>
      </c>
    </row>
    <row r="927" spans="1:9" ht="18.75">
      <c r="A927" s="20" t="s">
        <v>265</v>
      </c>
      <c r="B927" s="13" t="s">
        <v>297</v>
      </c>
      <c r="C927" s="14" t="s">
        <v>290</v>
      </c>
      <c r="D927" s="14" t="s">
        <v>304</v>
      </c>
      <c r="E927" s="14" t="s">
        <v>672</v>
      </c>
      <c r="F927" s="14" t="s">
        <v>267</v>
      </c>
      <c r="G927" s="15">
        <v>6626.7</v>
      </c>
      <c r="H927" s="15">
        <v>0</v>
      </c>
      <c r="I927" s="22">
        <v>0</v>
      </c>
    </row>
    <row r="928" spans="1:9" ht="93.75">
      <c r="A928" s="20" t="s">
        <v>121</v>
      </c>
      <c r="B928" s="13">
        <v>211</v>
      </c>
      <c r="C928" s="14" t="s">
        <v>290</v>
      </c>
      <c r="D928" s="14" t="s">
        <v>304</v>
      </c>
      <c r="E928" s="14" t="s">
        <v>116</v>
      </c>
      <c r="F928" s="14"/>
      <c r="G928" s="15">
        <f>G929</f>
        <v>0</v>
      </c>
      <c r="H928" s="15">
        <f>H929</f>
        <v>60000</v>
      </c>
      <c r="I928" s="15">
        <f>I929</f>
        <v>60000</v>
      </c>
    </row>
    <row r="929" spans="1:9" ht="18.75">
      <c r="A929" s="20" t="s">
        <v>265</v>
      </c>
      <c r="B929" s="13">
        <v>211</v>
      </c>
      <c r="C929" s="14" t="s">
        <v>290</v>
      </c>
      <c r="D929" s="14" t="s">
        <v>304</v>
      </c>
      <c r="E929" s="14" t="s">
        <v>116</v>
      </c>
      <c r="F929" s="14" t="s">
        <v>267</v>
      </c>
      <c r="G929" s="15">
        <v>0</v>
      </c>
      <c r="H929" s="15">
        <v>60000</v>
      </c>
      <c r="I929" s="22">
        <v>60000</v>
      </c>
    </row>
    <row r="930" spans="1:9" ht="18.75">
      <c r="A930" s="20" t="s">
        <v>330</v>
      </c>
      <c r="B930" s="13" t="s">
        <v>297</v>
      </c>
      <c r="C930" s="14" t="s">
        <v>290</v>
      </c>
      <c r="D930" s="14" t="s">
        <v>310</v>
      </c>
      <c r="E930" s="14"/>
      <c r="F930" s="14"/>
      <c r="G930" s="22">
        <f>G931</f>
        <v>335387.4</v>
      </c>
      <c r="H930" s="22">
        <f>+H931</f>
        <v>130748.09999999999</v>
      </c>
      <c r="I930" s="22">
        <f>+I931</f>
        <v>130748.09999999999</v>
      </c>
    </row>
    <row r="931" spans="1:9" ht="37.5">
      <c r="A931" s="20" t="s">
        <v>412</v>
      </c>
      <c r="B931" s="13">
        <v>211</v>
      </c>
      <c r="C931" s="14" t="s">
        <v>290</v>
      </c>
      <c r="D931" s="14" t="s">
        <v>310</v>
      </c>
      <c r="E931" s="14" t="s">
        <v>650</v>
      </c>
      <c r="F931" s="14"/>
      <c r="G931" s="22">
        <f>G932+G944+G939</f>
        <v>335387.4</v>
      </c>
      <c r="H931" s="22">
        <f>H932+H944+H939</f>
        <v>130748.09999999999</v>
      </c>
      <c r="I931" s="22">
        <f>I932+I944+I939</f>
        <v>130748.09999999999</v>
      </c>
    </row>
    <row r="932" spans="1:9" ht="37.5">
      <c r="A932" s="20" t="s">
        <v>336</v>
      </c>
      <c r="B932" s="13">
        <v>211</v>
      </c>
      <c r="C932" s="14" t="s">
        <v>290</v>
      </c>
      <c r="D932" s="14" t="s">
        <v>310</v>
      </c>
      <c r="E932" s="14" t="s">
        <v>651</v>
      </c>
      <c r="F932" s="14"/>
      <c r="G932" s="22">
        <f>G937+G933+G935</f>
        <v>256361.5</v>
      </c>
      <c r="H932" s="22">
        <f>H937+H933+H935</f>
        <v>130748.09999999999</v>
      </c>
      <c r="I932" s="22">
        <f>I937+I933+I935</f>
        <v>130748.09999999999</v>
      </c>
    </row>
    <row r="933" spans="1:9" ht="37.5">
      <c r="A933" s="20" t="s">
        <v>163</v>
      </c>
      <c r="B933" s="13">
        <v>211</v>
      </c>
      <c r="C933" s="14" t="s">
        <v>290</v>
      </c>
      <c r="D933" s="14" t="s">
        <v>310</v>
      </c>
      <c r="E933" s="14" t="s">
        <v>653</v>
      </c>
      <c r="F933" s="14"/>
      <c r="G933" s="22">
        <f>G934</f>
        <v>201283.4</v>
      </c>
      <c r="H933" s="22">
        <f>H934</f>
        <v>75715.4</v>
      </c>
      <c r="I933" s="22">
        <f>I934</f>
        <v>75715.4</v>
      </c>
    </row>
    <row r="934" spans="1:9" ht="37.5">
      <c r="A934" s="20" t="s">
        <v>264</v>
      </c>
      <c r="B934" s="13">
        <v>211</v>
      </c>
      <c r="C934" s="14" t="s">
        <v>290</v>
      </c>
      <c r="D934" s="14" t="s">
        <v>310</v>
      </c>
      <c r="E934" s="14" t="s">
        <v>653</v>
      </c>
      <c r="F934" s="14" t="s">
        <v>266</v>
      </c>
      <c r="G934" s="22">
        <v>201283.4</v>
      </c>
      <c r="H934" s="22">
        <v>75715.4</v>
      </c>
      <c r="I934" s="22">
        <v>75715.4</v>
      </c>
    </row>
    <row r="935" spans="1:9" ht="37.5">
      <c r="A935" s="20" t="s">
        <v>163</v>
      </c>
      <c r="B935" s="13">
        <v>211</v>
      </c>
      <c r="C935" s="14" t="s">
        <v>290</v>
      </c>
      <c r="D935" s="14" t="s">
        <v>310</v>
      </c>
      <c r="E935" s="14" t="s">
        <v>654</v>
      </c>
      <c r="F935" s="14"/>
      <c r="G935" s="22">
        <f>G936</f>
        <v>54872.7</v>
      </c>
      <c r="H935" s="22">
        <f>H936</f>
        <v>54872.7</v>
      </c>
      <c r="I935" s="22">
        <f>I936</f>
        <v>54872.7</v>
      </c>
    </row>
    <row r="936" spans="1:9" ht="37.5">
      <c r="A936" s="20" t="s">
        <v>264</v>
      </c>
      <c r="B936" s="13">
        <v>211</v>
      </c>
      <c r="C936" s="14" t="s">
        <v>290</v>
      </c>
      <c r="D936" s="14" t="s">
        <v>310</v>
      </c>
      <c r="E936" s="14" t="s">
        <v>654</v>
      </c>
      <c r="F936" s="14" t="s">
        <v>266</v>
      </c>
      <c r="G936" s="22">
        <v>54872.7</v>
      </c>
      <c r="H936" s="22">
        <v>54872.7</v>
      </c>
      <c r="I936" s="22">
        <v>54872.7</v>
      </c>
    </row>
    <row r="937" spans="1:9" ht="18.75">
      <c r="A937" s="20" t="s">
        <v>413</v>
      </c>
      <c r="B937" s="13">
        <v>211</v>
      </c>
      <c r="C937" s="14" t="s">
        <v>290</v>
      </c>
      <c r="D937" s="14" t="s">
        <v>310</v>
      </c>
      <c r="E937" s="14" t="s">
        <v>652</v>
      </c>
      <c r="F937" s="14"/>
      <c r="G937" s="22">
        <f>G938</f>
        <v>205.4</v>
      </c>
      <c r="H937" s="22">
        <f>H938</f>
        <v>160</v>
      </c>
      <c r="I937" s="22">
        <f>I938</f>
        <v>160</v>
      </c>
    </row>
    <row r="938" spans="1:9" ht="37.5">
      <c r="A938" s="20" t="s">
        <v>264</v>
      </c>
      <c r="B938" s="13">
        <v>211</v>
      </c>
      <c r="C938" s="14" t="s">
        <v>290</v>
      </c>
      <c r="D938" s="14" t="s">
        <v>310</v>
      </c>
      <c r="E938" s="14" t="s">
        <v>652</v>
      </c>
      <c r="F938" s="14" t="s">
        <v>266</v>
      </c>
      <c r="G938" s="22">
        <v>205.4</v>
      </c>
      <c r="H938" s="22">
        <v>160</v>
      </c>
      <c r="I938" s="22">
        <v>160</v>
      </c>
    </row>
    <row r="939" spans="1:9" ht="37.5">
      <c r="A939" s="71" t="s">
        <v>335</v>
      </c>
      <c r="B939" s="13">
        <v>211</v>
      </c>
      <c r="C939" s="14" t="s">
        <v>290</v>
      </c>
      <c r="D939" s="14" t="s">
        <v>310</v>
      </c>
      <c r="E939" s="14" t="s">
        <v>28</v>
      </c>
      <c r="F939" s="14"/>
      <c r="G939" s="22">
        <f>G942+G940</f>
        <v>3167.4</v>
      </c>
      <c r="H939" s="22">
        <f>H942+H940</f>
        <v>0</v>
      </c>
      <c r="I939" s="22">
        <f>I942+I940</f>
        <v>0</v>
      </c>
    </row>
    <row r="940" spans="1:9" ht="24.75" customHeight="1">
      <c r="A940" s="20" t="s">
        <v>751</v>
      </c>
      <c r="B940" s="13">
        <v>211</v>
      </c>
      <c r="C940" s="14" t="s">
        <v>290</v>
      </c>
      <c r="D940" s="14" t="s">
        <v>310</v>
      </c>
      <c r="E940" s="14" t="s">
        <v>771</v>
      </c>
      <c r="F940" s="14"/>
      <c r="G940" s="22">
        <f>G941</f>
        <v>2040</v>
      </c>
      <c r="H940" s="22">
        <f>H941</f>
        <v>0</v>
      </c>
      <c r="I940" s="22">
        <f>I941</f>
        <v>0</v>
      </c>
    </row>
    <row r="941" spans="1:9" ht="37.5">
      <c r="A941" s="20" t="s">
        <v>317</v>
      </c>
      <c r="B941" s="13">
        <v>211</v>
      </c>
      <c r="C941" s="14" t="s">
        <v>290</v>
      </c>
      <c r="D941" s="14" t="s">
        <v>310</v>
      </c>
      <c r="E941" s="14" t="s">
        <v>772</v>
      </c>
      <c r="F941" s="14" t="s">
        <v>318</v>
      </c>
      <c r="G941" s="22">
        <v>2040</v>
      </c>
      <c r="H941" s="22">
        <v>0</v>
      </c>
      <c r="I941" s="22">
        <v>0</v>
      </c>
    </row>
    <row r="942" spans="1:9" ht="18.75">
      <c r="A942" s="71" t="s">
        <v>29</v>
      </c>
      <c r="B942" s="13">
        <v>211</v>
      </c>
      <c r="C942" s="14" t="s">
        <v>290</v>
      </c>
      <c r="D942" s="14" t="s">
        <v>310</v>
      </c>
      <c r="E942" s="90" t="s">
        <v>30</v>
      </c>
      <c r="F942" s="14"/>
      <c r="G942" s="22">
        <f>G943</f>
        <v>1127.4</v>
      </c>
      <c r="H942" s="22">
        <f>H943</f>
        <v>0</v>
      </c>
      <c r="I942" s="22">
        <f>I943</f>
        <v>0</v>
      </c>
    </row>
    <row r="943" spans="1:9" ht="37.5">
      <c r="A943" s="20" t="s">
        <v>317</v>
      </c>
      <c r="B943" s="13">
        <v>211</v>
      </c>
      <c r="C943" s="14" t="s">
        <v>290</v>
      </c>
      <c r="D943" s="14" t="s">
        <v>310</v>
      </c>
      <c r="E943" s="14" t="s">
        <v>30</v>
      </c>
      <c r="F943" s="14" t="s">
        <v>318</v>
      </c>
      <c r="G943" s="22">
        <f>2000-307.6-565</f>
        <v>1127.4</v>
      </c>
      <c r="H943" s="22">
        <v>0</v>
      </c>
      <c r="I943" s="22">
        <v>0</v>
      </c>
    </row>
    <row r="944" spans="1:9" ht="37.5">
      <c r="A944" s="20" t="s">
        <v>334</v>
      </c>
      <c r="B944" s="13">
        <v>211</v>
      </c>
      <c r="C944" s="14" t="s">
        <v>290</v>
      </c>
      <c r="D944" s="14" t="s">
        <v>310</v>
      </c>
      <c r="E944" s="14" t="s">
        <v>655</v>
      </c>
      <c r="F944" s="14"/>
      <c r="G944" s="22">
        <f>G945+G947+G951+G949</f>
        <v>75858.5</v>
      </c>
      <c r="H944" s="22">
        <f>H945+H947+H951+H949</f>
        <v>0</v>
      </c>
      <c r="I944" s="22">
        <f>I945+I947+I951+I949</f>
        <v>0</v>
      </c>
    </row>
    <row r="945" spans="1:9" ht="37.5">
      <c r="A945" s="20" t="s">
        <v>395</v>
      </c>
      <c r="B945" s="13">
        <v>211</v>
      </c>
      <c r="C945" s="14" t="s">
        <v>290</v>
      </c>
      <c r="D945" s="14" t="s">
        <v>310</v>
      </c>
      <c r="E945" s="14" t="s">
        <v>97</v>
      </c>
      <c r="F945" s="14"/>
      <c r="G945" s="22">
        <f>G946</f>
        <v>69639</v>
      </c>
      <c r="H945" s="22">
        <f>H946</f>
        <v>0</v>
      </c>
      <c r="I945" s="22">
        <f>I946</f>
        <v>0</v>
      </c>
    </row>
    <row r="946" spans="1:9" ht="37.5">
      <c r="A946" s="20" t="s">
        <v>210</v>
      </c>
      <c r="B946" s="13">
        <v>211</v>
      </c>
      <c r="C946" s="14" t="s">
        <v>290</v>
      </c>
      <c r="D946" s="14" t="s">
        <v>310</v>
      </c>
      <c r="E946" s="14" t="s">
        <v>130</v>
      </c>
      <c r="F946" s="14" t="s">
        <v>296</v>
      </c>
      <c r="G946" s="22">
        <v>69639</v>
      </c>
      <c r="H946" s="22">
        <v>0</v>
      </c>
      <c r="I946" s="22">
        <v>0</v>
      </c>
    </row>
    <row r="947" spans="1:9" ht="37.5">
      <c r="A947" s="20" t="s">
        <v>395</v>
      </c>
      <c r="B947" s="13">
        <v>211</v>
      </c>
      <c r="C947" s="14" t="s">
        <v>290</v>
      </c>
      <c r="D947" s="14" t="s">
        <v>310</v>
      </c>
      <c r="E947" s="14" t="s">
        <v>656</v>
      </c>
      <c r="F947" s="14"/>
      <c r="G947" s="22">
        <f>G948</f>
        <v>3665.2</v>
      </c>
      <c r="H947" s="22">
        <f>H948</f>
        <v>0</v>
      </c>
      <c r="I947" s="22">
        <f>I948</f>
        <v>0</v>
      </c>
    </row>
    <row r="948" spans="1:9" ht="37.5">
      <c r="A948" s="20" t="s">
        <v>210</v>
      </c>
      <c r="B948" s="13">
        <v>211</v>
      </c>
      <c r="C948" s="14" t="s">
        <v>290</v>
      </c>
      <c r="D948" s="14" t="s">
        <v>310</v>
      </c>
      <c r="E948" s="14" t="s">
        <v>656</v>
      </c>
      <c r="F948" s="14" t="s">
        <v>296</v>
      </c>
      <c r="G948" s="22">
        <v>3665.2</v>
      </c>
      <c r="H948" s="22">
        <v>0</v>
      </c>
      <c r="I948" s="22">
        <v>0</v>
      </c>
    </row>
    <row r="949" spans="1:9" ht="37.5">
      <c r="A949" s="43" t="s">
        <v>914</v>
      </c>
      <c r="B949" s="13">
        <v>211</v>
      </c>
      <c r="C949" s="14" t="s">
        <v>290</v>
      </c>
      <c r="D949" s="14" t="s">
        <v>310</v>
      </c>
      <c r="E949" s="44" t="s">
        <v>915</v>
      </c>
      <c r="F949" s="14"/>
      <c r="G949" s="22">
        <f>G950</f>
        <v>54.3</v>
      </c>
      <c r="H949" s="22">
        <f>H950</f>
        <v>0</v>
      </c>
      <c r="I949" s="22">
        <f>I950</f>
        <v>0</v>
      </c>
    </row>
    <row r="950" spans="1:9" ht="37.5">
      <c r="A950" s="20" t="s">
        <v>210</v>
      </c>
      <c r="B950" s="13">
        <v>211</v>
      </c>
      <c r="C950" s="14" t="s">
        <v>290</v>
      </c>
      <c r="D950" s="14" t="s">
        <v>310</v>
      </c>
      <c r="E950" s="14" t="s">
        <v>915</v>
      </c>
      <c r="F950" s="14" t="s">
        <v>296</v>
      </c>
      <c r="G950" s="22">
        <v>54.3</v>
      </c>
      <c r="H950" s="22">
        <v>0</v>
      </c>
      <c r="I950" s="22">
        <v>0</v>
      </c>
    </row>
    <row r="951" spans="1:9" ht="18.75">
      <c r="A951" s="91" t="s">
        <v>774</v>
      </c>
      <c r="B951" s="13">
        <v>211</v>
      </c>
      <c r="C951" s="14" t="s">
        <v>290</v>
      </c>
      <c r="D951" s="14" t="s">
        <v>310</v>
      </c>
      <c r="E951" s="14" t="s">
        <v>773</v>
      </c>
      <c r="F951" s="14"/>
      <c r="G951" s="22">
        <f>G952</f>
        <v>2500</v>
      </c>
      <c r="H951" s="22">
        <f>H952</f>
        <v>0</v>
      </c>
      <c r="I951" s="22">
        <f>I952</f>
        <v>0</v>
      </c>
    </row>
    <row r="952" spans="1:9" ht="37.5">
      <c r="A952" s="20" t="s">
        <v>210</v>
      </c>
      <c r="B952" s="13">
        <v>211</v>
      </c>
      <c r="C952" s="14" t="s">
        <v>290</v>
      </c>
      <c r="D952" s="14" t="s">
        <v>310</v>
      </c>
      <c r="E952" s="14" t="s">
        <v>773</v>
      </c>
      <c r="F952" s="14" t="s">
        <v>296</v>
      </c>
      <c r="G952" s="22">
        <v>2500</v>
      </c>
      <c r="H952" s="22">
        <v>0</v>
      </c>
      <c r="I952" s="22">
        <v>0</v>
      </c>
    </row>
    <row r="953" spans="1:10" ht="18.75">
      <c r="A953" s="20" t="s">
        <v>291</v>
      </c>
      <c r="B953" s="13">
        <v>211</v>
      </c>
      <c r="C953" s="14" t="s">
        <v>290</v>
      </c>
      <c r="D953" s="14" t="s">
        <v>292</v>
      </c>
      <c r="E953" s="14"/>
      <c r="F953" s="14"/>
      <c r="G953" s="22">
        <f>G954</f>
        <v>1000</v>
      </c>
      <c r="H953" s="22">
        <f>H954</f>
        <v>600</v>
      </c>
      <c r="I953" s="22">
        <f>I954</f>
        <v>600</v>
      </c>
      <c r="J953" s="6"/>
    </row>
    <row r="954" spans="1:9" ht="56.25">
      <c r="A954" s="20" t="s">
        <v>326</v>
      </c>
      <c r="B954" s="13">
        <v>211</v>
      </c>
      <c r="C954" s="14" t="s">
        <v>290</v>
      </c>
      <c r="D954" s="14" t="s">
        <v>292</v>
      </c>
      <c r="E954" s="14" t="s">
        <v>696</v>
      </c>
      <c r="F954" s="14"/>
      <c r="G954" s="22">
        <f>G957+G955</f>
        <v>1000</v>
      </c>
      <c r="H954" s="22">
        <f>H957+H955</f>
        <v>600</v>
      </c>
      <c r="I954" s="22">
        <f>I957+I955</f>
        <v>600</v>
      </c>
    </row>
    <row r="955" spans="1:9" ht="18.75">
      <c r="A955" s="20" t="s">
        <v>259</v>
      </c>
      <c r="B955" s="13">
        <v>211</v>
      </c>
      <c r="C955" s="14" t="s">
        <v>290</v>
      </c>
      <c r="D955" s="14" t="s">
        <v>292</v>
      </c>
      <c r="E955" s="14" t="s">
        <v>697</v>
      </c>
      <c r="F955" s="14"/>
      <c r="G955" s="22">
        <f>G956</f>
        <v>100</v>
      </c>
      <c r="H955" s="22">
        <f>H956</f>
        <v>100</v>
      </c>
      <c r="I955" s="22">
        <f>I956</f>
        <v>100</v>
      </c>
    </row>
    <row r="956" spans="1:9" ht="37.5">
      <c r="A956" s="20" t="s">
        <v>264</v>
      </c>
      <c r="B956" s="13">
        <v>211</v>
      </c>
      <c r="C956" s="14" t="s">
        <v>290</v>
      </c>
      <c r="D956" s="14" t="s">
        <v>292</v>
      </c>
      <c r="E956" s="14" t="s">
        <v>697</v>
      </c>
      <c r="F956" s="14" t="s">
        <v>266</v>
      </c>
      <c r="G956" s="22">
        <v>100</v>
      </c>
      <c r="H956" s="22">
        <v>100</v>
      </c>
      <c r="I956" s="22">
        <v>100</v>
      </c>
    </row>
    <row r="957" spans="1:9" ht="56.25">
      <c r="A957" s="20" t="s">
        <v>200</v>
      </c>
      <c r="B957" s="13">
        <v>211</v>
      </c>
      <c r="C957" s="14" t="s">
        <v>290</v>
      </c>
      <c r="D957" s="14" t="s">
        <v>292</v>
      </c>
      <c r="E957" s="14" t="s">
        <v>698</v>
      </c>
      <c r="F957" s="14"/>
      <c r="G957" s="22">
        <f aca="true" t="shared" si="115" ref="G957:I958">G958</f>
        <v>900</v>
      </c>
      <c r="H957" s="22">
        <f t="shared" si="115"/>
        <v>500</v>
      </c>
      <c r="I957" s="22">
        <f t="shared" si="115"/>
        <v>500</v>
      </c>
    </row>
    <row r="958" spans="1:9" ht="37.5">
      <c r="A958" s="47" t="s">
        <v>142</v>
      </c>
      <c r="B958" s="13">
        <v>211</v>
      </c>
      <c r="C958" s="14" t="s">
        <v>290</v>
      </c>
      <c r="D958" s="14" t="s">
        <v>292</v>
      </c>
      <c r="E958" s="14" t="s">
        <v>143</v>
      </c>
      <c r="F958" s="14"/>
      <c r="G958" s="22">
        <f t="shared" si="115"/>
        <v>900</v>
      </c>
      <c r="H958" s="22">
        <f t="shared" si="115"/>
        <v>500</v>
      </c>
      <c r="I958" s="22">
        <f t="shared" si="115"/>
        <v>500</v>
      </c>
    </row>
    <row r="959" spans="1:9" ht="18.75">
      <c r="A959" s="20" t="s">
        <v>265</v>
      </c>
      <c r="B959" s="13">
        <v>211</v>
      </c>
      <c r="C959" s="14" t="s">
        <v>290</v>
      </c>
      <c r="D959" s="14" t="s">
        <v>292</v>
      </c>
      <c r="E959" s="14" t="s">
        <v>143</v>
      </c>
      <c r="F959" s="14" t="s">
        <v>267</v>
      </c>
      <c r="G959" s="15">
        <v>900</v>
      </c>
      <c r="H959" s="15">
        <v>500</v>
      </c>
      <c r="I959" s="22">
        <v>500</v>
      </c>
    </row>
    <row r="960" spans="1:10" ht="18.75">
      <c r="A960" s="20" t="s">
        <v>305</v>
      </c>
      <c r="B960" s="13" t="s">
        <v>297</v>
      </c>
      <c r="C960" s="14" t="s">
        <v>276</v>
      </c>
      <c r="D960" s="14" t="s">
        <v>251</v>
      </c>
      <c r="E960" s="14"/>
      <c r="F960" s="14"/>
      <c r="G960" s="22">
        <f>G961+G969+G1015+G1103</f>
        <v>953307.6</v>
      </c>
      <c r="H960" s="22">
        <f>H961+H969+H1015+H1103</f>
        <v>821175.4</v>
      </c>
      <c r="I960" s="22">
        <f>I961+I969+I1015+I1103</f>
        <v>238750.1</v>
      </c>
      <c r="J960" s="16"/>
    </row>
    <row r="961" spans="1:10" ht="18.75">
      <c r="A961" s="20" t="s">
        <v>331</v>
      </c>
      <c r="B961" s="13" t="s">
        <v>297</v>
      </c>
      <c r="C961" s="14" t="s">
        <v>276</v>
      </c>
      <c r="D961" s="14" t="s">
        <v>261</v>
      </c>
      <c r="E961" s="14"/>
      <c r="F961" s="14"/>
      <c r="G961" s="22">
        <f>G962+G965</f>
        <v>4400</v>
      </c>
      <c r="H961" s="22">
        <f>H962+H965</f>
        <v>1400</v>
      </c>
      <c r="I961" s="22">
        <f>I962+I965</f>
        <v>1400</v>
      </c>
      <c r="J961" s="18"/>
    </row>
    <row r="962" spans="1:10" ht="75">
      <c r="A962" s="92" t="s">
        <v>398</v>
      </c>
      <c r="B962" s="13" t="s">
        <v>297</v>
      </c>
      <c r="C962" s="14" t="s">
        <v>276</v>
      </c>
      <c r="D962" s="14" t="s">
        <v>261</v>
      </c>
      <c r="E962" s="14" t="s">
        <v>675</v>
      </c>
      <c r="F962" s="14"/>
      <c r="G962" s="22">
        <f aca="true" t="shared" si="116" ref="G962:I963">G963</f>
        <v>1400</v>
      </c>
      <c r="H962" s="22">
        <f t="shared" si="116"/>
        <v>1400</v>
      </c>
      <c r="I962" s="22">
        <f t="shared" si="116"/>
        <v>1400</v>
      </c>
      <c r="J962" s="16"/>
    </row>
    <row r="963" spans="1:10" ht="37.5">
      <c r="A963" s="20" t="s">
        <v>336</v>
      </c>
      <c r="B963" s="13" t="s">
        <v>297</v>
      </c>
      <c r="C963" s="14" t="s">
        <v>276</v>
      </c>
      <c r="D963" s="14" t="s">
        <v>261</v>
      </c>
      <c r="E963" s="14" t="s">
        <v>699</v>
      </c>
      <c r="F963" s="14"/>
      <c r="G963" s="22">
        <f t="shared" si="116"/>
        <v>1400</v>
      </c>
      <c r="H963" s="22">
        <f t="shared" si="116"/>
        <v>1400</v>
      </c>
      <c r="I963" s="22">
        <f t="shared" si="116"/>
        <v>1400</v>
      </c>
      <c r="J963" s="16"/>
    </row>
    <row r="964" spans="1:10" ht="37.5">
      <c r="A964" s="20" t="s">
        <v>272</v>
      </c>
      <c r="B964" s="13" t="s">
        <v>297</v>
      </c>
      <c r="C964" s="14" t="s">
        <v>276</v>
      </c>
      <c r="D964" s="14" t="s">
        <v>261</v>
      </c>
      <c r="E964" s="14" t="s">
        <v>699</v>
      </c>
      <c r="F964" s="14" t="s">
        <v>266</v>
      </c>
      <c r="G964" s="22">
        <v>1400</v>
      </c>
      <c r="H964" s="22">
        <v>1400</v>
      </c>
      <c r="I964" s="22">
        <v>1400</v>
      </c>
      <c r="J964" s="16"/>
    </row>
    <row r="965" spans="1:10" ht="40.5" customHeight="1">
      <c r="A965" s="20" t="s">
        <v>19</v>
      </c>
      <c r="B965" s="13" t="s">
        <v>297</v>
      </c>
      <c r="C965" s="14" t="s">
        <v>276</v>
      </c>
      <c r="D965" s="14" t="s">
        <v>261</v>
      </c>
      <c r="E965" s="14" t="s">
        <v>700</v>
      </c>
      <c r="F965" s="14"/>
      <c r="G965" s="22">
        <f aca="true" t="shared" si="117" ref="G965:I967">G966</f>
        <v>3000</v>
      </c>
      <c r="H965" s="22">
        <f t="shared" si="117"/>
        <v>0</v>
      </c>
      <c r="I965" s="22">
        <f t="shared" si="117"/>
        <v>0</v>
      </c>
      <c r="J965" s="16"/>
    </row>
    <row r="966" spans="1:10" ht="37.5">
      <c r="A966" s="20" t="s">
        <v>336</v>
      </c>
      <c r="B966" s="13" t="s">
        <v>297</v>
      </c>
      <c r="C966" s="14" t="s">
        <v>276</v>
      </c>
      <c r="D966" s="14" t="s">
        <v>261</v>
      </c>
      <c r="E966" s="14" t="s">
        <v>17</v>
      </c>
      <c r="F966" s="14"/>
      <c r="G966" s="22">
        <f t="shared" si="117"/>
        <v>3000</v>
      </c>
      <c r="H966" s="22">
        <f t="shared" si="117"/>
        <v>0</v>
      </c>
      <c r="I966" s="22">
        <f t="shared" si="117"/>
        <v>0</v>
      </c>
      <c r="J966" s="16"/>
    </row>
    <row r="967" spans="1:10" ht="18.75">
      <c r="A967" s="20" t="s">
        <v>16</v>
      </c>
      <c r="B967" s="13" t="s">
        <v>297</v>
      </c>
      <c r="C967" s="14" t="s">
        <v>276</v>
      </c>
      <c r="D967" s="14" t="s">
        <v>261</v>
      </c>
      <c r="E967" s="14" t="s">
        <v>18</v>
      </c>
      <c r="F967" s="14"/>
      <c r="G967" s="22">
        <f t="shared" si="117"/>
        <v>3000</v>
      </c>
      <c r="H967" s="22">
        <f t="shared" si="117"/>
        <v>0</v>
      </c>
      <c r="I967" s="22">
        <f t="shared" si="117"/>
        <v>0</v>
      </c>
      <c r="J967" s="16"/>
    </row>
    <row r="968" spans="1:10" ht="37.5">
      <c r="A968" s="20" t="s">
        <v>272</v>
      </c>
      <c r="B968" s="13" t="s">
        <v>297</v>
      </c>
      <c r="C968" s="14" t="s">
        <v>276</v>
      </c>
      <c r="D968" s="14" t="s">
        <v>261</v>
      </c>
      <c r="E968" s="14" t="s">
        <v>18</v>
      </c>
      <c r="F968" s="14" t="s">
        <v>266</v>
      </c>
      <c r="G968" s="22">
        <f>1000+2000</f>
        <v>3000</v>
      </c>
      <c r="H968" s="22">
        <v>0</v>
      </c>
      <c r="I968" s="22">
        <v>0</v>
      </c>
      <c r="J968" s="16"/>
    </row>
    <row r="969" spans="1:10" ht="18.75">
      <c r="A969" s="20" t="s">
        <v>306</v>
      </c>
      <c r="B969" s="13">
        <v>211</v>
      </c>
      <c r="C969" s="14" t="s">
        <v>276</v>
      </c>
      <c r="D969" s="14" t="s">
        <v>299</v>
      </c>
      <c r="E969" s="14"/>
      <c r="F969" s="14"/>
      <c r="G969" s="22">
        <f>G970+G980+G990+G1009</f>
        <v>539494.5</v>
      </c>
      <c r="H969" s="22">
        <f>H970+H980+H990+H1009</f>
        <v>612448.1</v>
      </c>
      <c r="I969" s="22">
        <f>I970+I980+I990+I1009</f>
        <v>30866</v>
      </c>
      <c r="J969" s="3"/>
    </row>
    <row r="970" spans="1:12" ht="18.75">
      <c r="A970" s="20" t="s">
        <v>246</v>
      </c>
      <c r="B970" s="13">
        <v>211</v>
      </c>
      <c r="C970" s="14" t="s">
        <v>276</v>
      </c>
      <c r="D970" s="14" t="s">
        <v>299</v>
      </c>
      <c r="E970" s="14" t="s">
        <v>702</v>
      </c>
      <c r="F970" s="14"/>
      <c r="G970" s="22">
        <f>G974+G971</f>
        <v>254470.10000000003</v>
      </c>
      <c r="H970" s="22">
        <f>H974+H971</f>
        <v>142580.1</v>
      </c>
      <c r="I970" s="22">
        <f>I974+I971</f>
        <v>0</v>
      </c>
      <c r="J970" s="2"/>
      <c r="K970" s="2"/>
      <c r="L970" s="2"/>
    </row>
    <row r="971" spans="1:12" ht="18.75">
      <c r="A971" s="20" t="s">
        <v>119</v>
      </c>
      <c r="B971" s="13">
        <v>211</v>
      </c>
      <c r="C971" s="14" t="s">
        <v>276</v>
      </c>
      <c r="D971" s="14" t="s">
        <v>299</v>
      </c>
      <c r="E971" s="14" t="s">
        <v>117</v>
      </c>
      <c r="F971" s="14"/>
      <c r="G971" s="22">
        <f aca="true" t="shared" si="118" ref="G971:I972">G972</f>
        <v>111275.3</v>
      </c>
      <c r="H971" s="22">
        <f t="shared" si="118"/>
        <v>0</v>
      </c>
      <c r="I971" s="22">
        <f t="shared" si="118"/>
        <v>0</v>
      </c>
      <c r="J971" s="2"/>
      <c r="K971" s="2"/>
      <c r="L971" s="2"/>
    </row>
    <row r="972" spans="1:12" ht="37.5">
      <c r="A972" s="20" t="s">
        <v>120</v>
      </c>
      <c r="B972" s="13">
        <v>211</v>
      </c>
      <c r="C972" s="14" t="s">
        <v>276</v>
      </c>
      <c r="D972" s="14" t="s">
        <v>299</v>
      </c>
      <c r="E972" s="14" t="s">
        <v>118</v>
      </c>
      <c r="F972" s="14"/>
      <c r="G972" s="22">
        <f t="shared" si="118"/>
        <v>111275.3</v>
      </c>
      <c r="H972" s="22">
        <f t="shared" si="118"/>
        <v>0</v>
      </c>
      <c r="I972" s="22">
        <f t="shared" si="118"/>
        <v>0</v>
      </c>
      <c r="J972" s="2"/>
      <c r="K972" s="2"/>
      <c r="L972" s="2"/>
    </row>
    <row r="973" spans="1:12" ht="37.5">
      <c r="A973" s="20" t="s">
        <v>210</v>
      </c>
      <c r="B973" s="13">
        <v>211</v>
      </c>
      <c r="C973" s="14" t="s">
        <v>276</v>
      </c>
      <c r="D973" s="14" t="s">
        <v>299</v>
      </c>
      <c r="E973" s="14" t="s">
        <v>118</v>
      </c>
      <c r="F973" s="14" t="s">
        <v>296</v>
      </c>
      <c r="G973" s="22">
        <v>111275.3</v>
      </c>
      <c r="H973" s="22">
        <v>0</v>
      </c>
      <c r="I973" s="22">
        <v>0</v>
      </c>
      <c r="J973" s="2"/>
      <c r="K973" s="2"/>
      <c r="L973" s="2"/>
    </row>
    <row r="974" spans="1:9" ht="37.5">
      <c r="A974" s="20" t="s">
        <v>334</v>
      </c>
      <c r="B974" s="13">
        <v>211</v>
      </c>
      <c r="C974" s="14" t="s">
        <v>276</v>
      </c>
      <c r="D974" s="14" t="s">
        <v>299</v>
      </c>
      <c r="E974" s="14" t="s">
        <v>703</v>
      </c>
      <c r="F974" s="14"/>
      <c r="G974" s="22">
        <f>G976+G978+G975</f>
        <v>143194.80000000002</v>
      </c>
      <c r="H974" s="22">
        <f>H976+H978+H975</f>
        <v>142580.1</v>
      </c>
      <c r="I974" s="22">
        <f>I976+I978+I975</f>
        <v>0</v>
      </c>
    </row>
    <row r="975" spans="1:9" ht="37.5">
      <c r="A975" s="20" t="s">
        <v>210</v>
      </c>
      <c r="B975" s="13">
        <v>211</v>
      </c>
      <c r="C975" s="14" t="s">
        <v>276</v>
      </c>
      <c r="D975" s="14" t="s">
        <v>299</v>
      </c>
      <c r="E975" s="14" t="s">
        <v>703</v>
      </c>
      <c r="F975" s="14" t="s">
        <v>296</v>
      </c>
      <c r="G975" s="22">
        <f>302.2+312.5</f>
        <v>614.7</v>
      </c>
      <c r="H975" s="22">
        <v>0</v>
      </c>
      <c r="I975" s="22">
        <v>0</v>
      </c>
    </row>
    <row r="976" spans="1:9" ht="75">
      <c r="A976" s="20" t="s">
        <v>230</v>
      </c>
      <c r="B976" s="13">
        <v>211</v>
      </c>
      <c r="C976" s="14" t="s">
        <v>276</v>
      </c>
      <c r="D976" s="14" t="s">
        <v>299</v>
      </c>
      <c r="E976" s="14" t="s">
        <v>704</v>
      </c>
      <c r="F976" s="14"/>
      <c r="G976" s="22">
        <f>G977</f>
        <v>142437.5</v>
      </c>
      <c r="H976" s="22">
        <f>H977</f>
        <v>142437.5</v>
      </c>
      <c r="I976" s="22">
        <f>I977</f>
        <v>0</v>
      </c>
    </row>
    <row r="977" spans="1:9" ht="37.5">
      <c r="A977" s="20" t="s">
        <v>210</v>
      </c>
      <c r="B977" s="13">
        <v>211</v>
      </c>
      <c r="C977" s="14" t="s">
        <v>276</v>
      </c>
      <c r="D977" s="14" t="s">
        <v>299</v>
      </c>
      <c r="E977" s="14" t="s">
        <v>704</v>
      </c>
      <c r="F977" s="14" t="s">
        <v>296</v>
      </c>
      <c r="G977" s="22">
        <f>142437.5</f>
        <v>142437.5</v>
      </c>
      <c r="H977" s="22">
        <v>142437.5</v>
      </c>
      <c r="I977" s="22">
        <v>0</v>
      </c>
    </row>
    <row r="978" spans="1:9" ht="75">
      <c r="A978" s="20" t="s">
        <v>230</v>
      </c>
      <c r="B978" s="13">
        <v>211</v>
      </c>
      <c r="C978" s="14" t="s">
        <v>276</v>
      </c>
      <c r="D978" s="14" t="s">
        <v>299</v>
      </c>
      <c r="E978" s="14" t="s">
        <v>705</v>
      </c>
      <c r="F978" s="14"/>
      <c r="G978" s="22">
        <f>G979</f>
        <v>142.6</v>
      </c>
      <c r="H978" s="22">
        <f>H979</f>
        <v>142.6</v>
      </c>
      <c r="I978" s="22">
        <f>I979</f>
        <v>0</v>
      </c>
    </row>
    <row r="979" spans="1:9" ht="37.5">
      <c r="A979" s="20" t="s">
        <v>210</v>
      </c>
      <c r="B979" s="13">
        <v>211</v>
      </c>
      <c r="C979" s="14" t="s">
        <v>276</v>
      </c>
      <c r="D979" s="14" t="s">
        <v>299</v>
      </c>
      <c r="E979" s="14" t="s">
        <v>705</v>
      </c>
      <c r="F979" s="14" t="s">
        <v>296</v>
      </c>
      <c r="G979" s="22">
        <v>142.6</v>
      </c>
      <c r="H979" s="22">
        <v>142.6</v>
      </c>
      <c r="I979" s="22">
        <v>0</v>
      </c>
    </row>
    <row r="980" spans="1:9" ht="37.5">
      <c r="A980" s="93" t="s">
        <v>40</v>
      </c>
      <c r="B980" s="13">
        <v>211</v>
      </c>
      <c r="C980" s="14" t="s">
        <v>276</v>
      </c>
      <c r="D980" s="14" t="s">
        <v>299</v>
      </c>
      <c r="E980" s="14" t="s">
        <v>706</v>
      </c>
      <c r="F980" s="14"/>
      <c r="G980" s="22">
        <f>G981</f>
        <v>29580.3</v>
      </c>
      <c r="H980" s="22">
        <f>H981</f>
        <v>7365.2</v>
      </c>
      <c r="I980" s="22">
        <f>I981</f>
        <v>7365.2</v>
      </c>
    </row>
    <row r="981" spans="1:9" ht="37.5">
      <c r="A981" s="20" t="s">
        <v>336</v>
      </c>
      <c r="B981" s="13">
        <v>211</v>
      </c>
      <c r="C981" s="14" t="s">
        <v>276</v>
      </c>
      <c r="D981" s="14" t="s">
        <v>299</v>
      </c>
      <c r="E981" s="14" t="s">
        <v>707</v>
      </c>
      <c r="F981" s="14"/>
      <c r="G981" s="22">
        <f>G988+G986+G982+G984</f>
        <v>29580.3</v>
      </c>
      <c r="H981" s="22">
        <f>H988+H986+H982+H984</f>
        <v>7365.2</v>
      </c>
      <c r="I981" s="22">
        <f>I988+I986+I982+I984</f>
        <v>7365.2</v>
      </c>
    </row>
    <row r="982" spans="1:9" ht="37.5">
      <c r="A982" s="20" t="s">
        <v>103</v>
      </c>
      <c r="B982" s="13">
        <v>211</v>
      </c>
      <c r="C982" s="14" t="s">
        <v>276</v>
      </c>
      <c r="D982" s="14" t="s">
        <v>299</v>
      </c>
      <c r="E982" s="14" t="s">
        <v>101</v>
      </c>
      <c r="F982" s="14"/>
      <c r="G982" s="22">
        <f>G983</f>
        <v>13843.9</v>
      </c>
      <c r="H982" s="22">
        <f>H983</f>
        <v>0</v>
      </c>
      <c r="I982" s="22">
        <f>I983</f>
        <v>0</v>
      </c>
    </row>
    <row r="983" spans="1:10" ht="37.5">
      <c r="A983" s="47" t="s">
        <v>272</v>
      </c>
      <c r="B983" s="13">
        <v>211</v>
      </c>
      <c r="C983" s="14" t="s">
        <v>276</v>
      </c>
      <c r="D983" s="14" t="s">
        <v>299</v>
      </c>
      <c r="E983" s="14" t="s">
        <v>101</v>
      </c>
      <c r="F983" s="14" t="s">
        <v>266</v>
      </c>
      <c r="G983" s="22">
        <f>18095-4251.1</f>
        <v>13843.9</v>
      </c>
      <c r="H983" s="22">
        <v>0</v>
      </c>
      <c r="I983" s="22">
        <v>0</v>
      </c>
      <c r="J983" s="19">
        <v>-4251.1</v>
      </c>
    </row>
    <row r="984" spans="1:9" ht="37.5">
      <c r="A984" s="20" t="s">
        <v>103</v>
      </c>
      <c r="B984" s="13">
        <v>211</v>
      </c>
      <c r="C984" s="14" t="s">
        <v>276</v>
      </c>
      <c r="D984" s="14" t="s">
        <v>299</v>
      </c>
      <c r="E984" s="14" t="s">
        <v>102</v>
      </c>
      <c r="F984" s="14"/>
      <c r="G984" s="22">
        <f>G985</f>
        <v>20</v>
      </c>
      <c r="H984" s="22">
        <f>H985</f>
        <v>0</v>
      </c>
      <c r="I984" s="22">
        <f>I985</f>
        <v>0</v>
      </c>
    </row>
    <row r="985" spans="1:9" ht="37.5">
      <c r="A985" s="47" t="s">
        <v>272</v>
      </c>
      <c r="B985" s="13">
        <v>211</v>
      </c>
      <c r="C985" s="14" t="s">
        <v>276</v>
      </c>
      <c r="D985" s="14" t="s">
        <v>299</v>
      </c>
      <c r="E985" s="14" t="s">
        <v>102</v>
      </c>
      <c r="F985" s="14" t="s">
        <v>266</v>
      </c>
      <c r="G985" s="22">
        <v>20</v>
      </c>
      <c r="H985" s="22">
        <v>0</v>
      </c>
      <c r="I985" s="22">
        <v>0</v>
      </c>
    </row>
    <row r="986" spans="1:9" ht="37.5">
      <c r="A986" s="20" t="s">
        <v>316</v>
      </c>
      <c r="B986" s="13">
        <v>211</v>
      </c>
      <c r="C986" s="14" t="s">
        <v>276</v>
      </c>
      <c r="D986" s="14" t="s">
        <v>299</v>
      </c>
      <c r="E986" s="14" t="s">
        <v>708</v>
      </c>
      <c r="F986" s="14"/>
      <c r="G986" s="22">
        <f>G987</f>
        <v>12000</v>
      </c>
      <c r="H986" s="22">
        <f>H987</f>
        <v>2000</v>
      </c>
      <c r="I986" s="22">
        <f>I987</f>
        <v>2000</v>
      </c>
    </row>
    <row r="987" spans="1:9" ht="37.5">
      <c r="A987" s="47" t="s">
        <v>272</v>
      </c>
      <c r="B987" s="13">
        <v>211</v>
      </c>
      <c r="C987" s="14" t="s">
        <v>276</v>
      </c>
      <c r="D987" s="14" t="s">
        <v>299</v>
      </c>
      <c r="E987" s="14" t="s">
        <v>708</v>
      </c>
      <c r="F987" s="14" t="s">
        <v>266</v>
      </c>
      <c r="G987" s="22">
        <f>14400-2400</f>
        <v>12000</v>
      </c>
      <c r="H987" s="22">
        <v>2000</v>
      </c>
      <c r="I987" s="22">
        <v>2000</v>
      </c>
    </row>
    <row r="988" spans="1:9" ht="18.75">
      <c r="A988" s="20" t="s">
        <v>417</v>
      </c>
      <c r="B988" s="13">
        <v>211</v>
      </c>
      <c r="C988" s="14" t="s">
        <v>276</v>
      </c>
      <c r="D988" s="14" t="s">
        <v>299</v>
      </c>
      <c r="E988" s="14" t="s">
        <v>709</v>
      </c>
      <c r="F988" s="14"/>
      <c r="G988" s="22">
        <f>G989</f>
        <v>3716.4</v>
      </c>
      <c r="H988" s="22">
        <f>H989</f>
        <v>5365.2</v>
      </c>
      <c r="I988" s="22">
        <f>I989</f>
        <v>5365.2</v>
      </c>
    </row>
    <row r="989" spans="1:9" ht="37.5">
      <c r="A989" s="47" t="s">
        <v>272</v>
      </c>
      <c r="B989" s="13">
        <v>211</v>
      </c>
      <c r="C989" s="14" t="s">
        <v>276</v>
      </c>
      <c r="D989" s="14" t="s">
        <v>299</v>
      </c>
      <c r="E989" s="14" t="s">
        <v>709</v>
      </c>
      <c r="F989" s="14" t="s">
        <v>266</v>
      </c>
      <c r="G989" s="22">
        <v>3716.4</v>
      </c>
      <c r="H989" s="22">
        <v>5365.2</v>
      </c>
      <c r="I989" s="22">
        <v>5365.2</v>
      </c>
    </row>
    <row r="990" spans="1:9" ht="37.5">
      <c r="A990" s="94" t="s">
        <v>421</v>
      </c>
      <c r="B990" s="13">
        <v>211</v>
      </c>
      <c r="C990" s="14" t="s">
        <v>276</v>
      </c>
      <c r="D990" s="14" t="s">
        <v>299</v>
      </c>
      <c r="E990" s="14" t="s">
        <v>710</v>
      </c>
      <c r="F990" s="14"/>
      <c r="G990" s="22">
        <f>G998+G991+G993+G1003</f>
        <v>254731.1</v>
      </c>
      <c r="H990" s="22">
        <f>H998+H991+H993+H1003</f>
        <v>462492.8</v>
      </c>
      <c r="I990" s="22">
        <f>I998+I991+I993+I1003</f>
        <v>23490.8</v>
      </c>
    </row>
    <row r="991" spans="1:9" ht="37.5">
      <c r="A991" s="20" t="s">
        <v>336</v>
      </c>
      <c r="B991" s="13">
        <v>211</v>
      </c>
      <c r="C991" s="14" t="s">
        <v>276</v>
      </c>
      <c r="D991" s="14" t="s">
        <v>299</v>
      </c>
      <c r="E991" s="14" t="s">
        <v>726</v>
      </c>
      <c r="F991" s="14"/>
      <c r="G991" s="22">
        <f>G992</f>
        <v>1207.1</v>
      </c>
      <c r="H991" s="22">
        <f>H992</f>
        <v>0</v>
      </c>
      <c r="I991" s="22">
        <f>I992</f>
        <v>0</v>
      </c>
    </row>
    <row r="992" spans="1:9" ht="37.5">
      <c r="A992" s="20" t="s">
        <v>272</v>
      </c>
      <c r="B992" s="13">
        <v>211</v>
      </c>
      <c r="C992" s="14" t="s">
        <v>276</v>
      </c>
      <c r="D992" s="14" t="s">
        <v>299</v>
      </c>
      <c r="E992" s="14" t="s">
        <v>726</v>
      </c>
      <c r="F992" s="14" t="s">
        <v>266</v>
      </c>
      <c r="G992" s="22">
        <v>1207.1</v>
      </c>
      <c r="H992" s="22">
        <v>0</v>
      </c>
      <c r="I992" s="22">
        <v>0</v>
      </c>
    </row>
    <row r="993" spans="1:9" ht="37.5">
      <c r="A993" s="20" t="s">
        <v>335</v>
      </c>
      <c r="B993" s="13">
        <v>211</v>
      </c>
      <c r="C993" s="14" t="s">
        <v>276</v>
      </c>
      <c r="D993" s="14" t="s">
        <v>299</v>
      </c>
      <c r="E993" s="14" t="s">
        <v>889</v>
      </c>
      <c r="F993" s="14"/>
      <c r="G993" s="22">
        <f>G994+G996</f>
        <v>17162</v>
      </c>
      <c r="H993" s="22">
        <f>H994+H996</f>
        <v>0</v>
      </c>
      <c r="I993" s="22">
        <f>I994+I996</f>
        <v>0</v>
      </c>
    </row>
    <row r="994" spans="1:9" ht="37.5">
      <c r="A994" s="20" t="s">
        <v>750</v>
      </c>
      <c r="B994" s="13">
        <v>211</v>
      </c>
      <c r="C994" s="14" t="s">
        <v>276</v>
      </c>
      <c r="D994" s="14" t="s">
        <v>299</v>
      </c>
      <c r="E994" s="14" t="s">
        <v>888</v>
      </c>
      <c r="F994" s="14"/>
      <c r="G994" s="22">
        <f>G995</f>
        <v>4308.5</v>
      </c>
      <c r="H994" s="22">
        <f>H995</f>
        <v>0</v>
      </c>
      <c r="I994" s="22">
        <f>I995</f>
        <v>0</v>
      </c>
    </row>
    <row r="995" spans="1:9" ht="37.5">
      <c r="A995" s="20" t="s">
        <v>317</v>
      </c>
      <c r="B995" s="13">
        <v>211</v>
      </c>
      <c r="C995" s="14" t="s">
        <v>276</v>
      </c>
      <c r="D995" s="14" t="s">
        <v>299</v>
      </c>
      <c r="E995" s="14" t="s">
        <v>888</v>
      </c>
      <c r="F995" s="14" t="s">
        <v>318</v>
      </c>
      <c r="G995" s="22">
        <v>4308.5</v>
      </c>
      <c r="H995" s="22">
        <v>0</v>
      </c>
      <c r="I995" s="22">
        <v>0</v>
      </c>
    </row>
    <row r="996" spans="1:9" ht="18.75">
      <c r="A996" s="20" t="s">
        <v>886</v>
      </c>
      <c r="B996" s="13">
        <v>211</v>
      </c>
      <c r="C996" s="14" t="s">
        <v>276</v>
      </c>
      <c r="D996" s="14" t="s">
        <v>299</v>
      </c>
      <c r="E996" s="14" t="s">
        <v>887</v>
      </c>
      <c r="F996" s="14"/>
      <c r="G996" s="22">
        <f>G997</f>
        <v>12853.5</v>
      </c>
      <c r="H996" s="22">
        <f>H997</f>
        <v>0</v>
      </c>
      <c r="I996" s="22">
        <f>I997</f>
        <v>0</v>
      </c>
    </row>
    <row r="997" spans="1:9" ht="37.5">
      <c r="A997" s="20" t="s">
        <v>317</v>
      </c>
      <c r="B997" s="13">
        <v>211</v>
      </c>
      <c r="C997" s="14" t="s">
        <v>276</v>
      </c>
      <c r="D997" s="14" t="s">
        <v>299</v>
      </c>
      <c r="E997" s="14" t="s">
        <v>887</v>
      </c>
      <c r="F997" s="14" t="s">
        <v>318</v>
      </c>
      <c r="G997" s="22">
        <v>12853.5</v>
      </c>
      <c r="H997" s="22">
        <v>0</v>
      </c>
      <c r="I997" s="22">
        <v>0</v>
      </c>
    </row>
    <row r="998" spans="1:9" ht="37.5">
      <c r="A998" s="20" t="s">
        <v>334</v>
      </c>
      <c r="B998" s="13">
        <v>211</v>
      </c>
      <c r="C998" s="14" t="s">
        <v>276</v>
      </c>
      <c r="D998" s="14" t="s">
        <v>299</v>
      </c>
      <c r="E998" s="14" t="s">
        <v>711</v>
      </c>
      <c r="F998" s="14"/>
      <c r="G998" s="22">
        <f>G999+G1001</f>
        <v>0</v>
      </c>
      <c r="H998" s="22">
        <f>H999+H1001</f>
        <v>23490.8</v>
      </c>
      <c r="I998" s="22">
        <f>I999+I1001</f>
        <v>23490.8</v>
      </c>
    </row>
    <row r="999" spans="1:9" ht="112.5">
      <c r="A999" s="95" t="s">
        <v>418</v>
      </c>
      <c r="B999" s="13">
        <v>211</v>
      </c>
      <c r="C999" s="14" t="s">
        <v>276</v>
      </c>
      <c r="D999" s="14" t="s">
        <v>299</v>
      </c>
      <c r="E999" s="14" t="s">
        <v>430</v>
      </c>
      <c r="F999" s="14"/>
      <c r="G999" s="22">
        <f>G1000</f>
        <v>0</v>
      </c>
      <c r="H999" s="22">
        <f>H1000</f>
        <v>23255.8</v>
      </c>
      <c r="I999" s="22">
        <f>I1000</f>
        <v>23255.8</v>
      </c>
    </row>
    <row r="1000" spans="1:9" ht="37.5">
      <c r="A1000" s="20" t="s">
        <v>210</v>
      </c>
      <c r="B1000" s="13">
        <v>211</v>
      </c>
      <c r="C1000" s="14" t="s">
        <v>276</v>
      </c>
      <c r="D1000" s="14" t="s">
        <v>299</v>
      </c>
      <c r="E1000" s="14" t="s">
        <v>430</v>
      </c>
      <c r="F1000" s="14" t="s">
        <v>296</v>
      </c>
      <c r="G1000" s="22">
        <v>0</v>
      </c>
      <c r="H1000" s="22">
        <v>23255.8</v>
      </c>
      <c r="I1000" s="22">
        <v>23255.8</v>
      </c>
    </row>
    <row r="1001" spans="1:9" ht="112.5">
      <c r="A1001" s="95" t="s">
        <v>418</v>
      </c>
      <c r="B1001" s="13">
        <v>211</v>
      </c>
      <c r="C1001" s="14" t="s">
        <v>276</v>
      </c>
      <c r="D1001" s="14" t="s">
        <v>299</v>
      </c>
      <c r="E1001" s="14" t="s">
        <v>431</v>
      </c>
      <c r="F1001" s="14"/>
      <c r="G1001" s="22">
        <f>G1002</f>
        <v>0</v>
      </c>
      <c r="H1001" s="22">
        <f>H1002</f>
        <v>235</v>
      </c>
      <c r="I1001" s="22">
        <f>I1002</f>
        <v>235</v>
      </c>
    </row>
    <row r="1002" spans="1:9" ht="37.5">
      <c r="A1002" s="20" t="s">
        <v>210</v>
      </c>
      <c r="B1002" s="13">
        <v>211</v>
      </c>
      <c r="C1002" s="14" t="s">
        <v>276</v>
      </c>
      <c r="D1002" s="14" t="s">
        <v>299</v>
      </c>
      <c r="E1002" s="14" t="s">
        <v>431</v>
      </c>
      <c r="F1002" s="14" t="s">
        <v>296</v>
      </c>
      <c r="G1002" s="22">
        <v>0</v>
      </c>
      <c r="H1002" s="22">
        <v>235</v>
      </c>
      <c r="I1002" s="22">
        <v>235</v>
      </c>
    </row>
    <row r="1003" spans="1:9" ht="60.75" customHeight="1">
      <c r="A1003" s="20" t="s">
        <v>200</v>
      </c>
      <c r="B1003" s="13">
        <v>211</v>
      </c>
      <c r="C1003" s="14" t="s">
        <v>276</v>
      </c>
      <c r="D1003" s="14" t="s">
        <v>299</v>
      </c>
      <c r="E1003" s="14" t="s">
        <v>894</v>
      </c>
      <c r="F1003" s="14"/>
      <c r="G1003" s="22">
        <f aca="true" t="shared" si="119" ref="G1003:I1005">G1004</f>
        <v>236362</v>
      </c>
      <c r="H1003" s="22">
        <f t="shared" si="119"/>
        <v>439002</v>
      </c>
      <c r="I1003" s="22">
        <f t="shared" si="119"/>
        <v>0</v>
      </c>
    </row>
    <row r="1004" spans="1:9" ht="93.75">
      <c r="A1004" s="20" t="s">
        <v>895</v>
      </c>
      <c r="B1004" s="13">
        <v>211</v>
      </c>
      <c r="C1004" s="14" t="s">
        <v>276</v>
      </c>
      <c r="D1004" s="14" t="s">
        <v>299</v>
      </c>
      <c r="E1004" s="14" t="s">
        <v>897</v>
      </c>
      <c r="F1004" s="14"/>
      <c r="G1004" s="22">
        <f>G1005+G1007</f>
        <v>236362</v>
      </c>
      <c r="H1004" s="22">
        <f>H1005+H1007</f>
        <v>439002</v>
      </c>
      <c r="I1004" s="22">
        <f>I1005+I1007</f>
        <v>0</v>
      </c>
    </row>
    <row r="1005" spans="1:9" ht="58.5" customHeight="1">
      <c r="A1005" s="20" t="s">
        <v>898</v>
      </c>
      <c r="B1005" s="13">
        <v>211</v>
      </c>
      <c r="C1005" s="14" t="s">
        <v>276</v>
      </c>
      <c r="D1005" s="14" t="s">
        <v>299</v>
      </c>
      <c r="E1005" s="14" t="s">
        <v>896</v>
      </c>
      <c r="F1005" s="14"/>
      <c r="G1005" s="22">
        <f t="shared" si="119"/>
        <v>236362</v>
      </c>
      <c r="H1005" s="22">
        <f t="shared" si="119"/>
        <v>438958</v>
      </c>
      <c r="I1005" s="22">
        <f t="shared" si="119"/>
        <v>0</v>
      </c>
    </row>
    <row r="1006" spans="1:9" ht="18.75">
      <c r="A1006" s="20" t="s">
        <v>265</v>
      </c>
      <c r="B1006" s="13">
        <v>211</v>
      </c>
      <c r="C1006" s="14" t="s">
        <v>276</v>
      </c>
      <c r="D1006" s="14" t="s">
        <v>299</v>
      </c>
      <c r="E1006" s="14" t="s">
        <v>896</v>
      </c>
      <c r="F1006" s="14" t="s">
        <v>267</v>
      </c>
      <c r="G1006" s="22">
        <v>236362</v>
      </c>
      <c r="H1006" s="22">
        <v>438958</v>
      </c>
      <c r="I1006" s="22">
        <v>0</v>
      </c>
    </row>
    <row r="1007" spans="1:9" ht="56.25">
      <c r="A1007" s="20" t="s">
        <v>898</v>
      </c>
      <c r="B1007" s="13">
        <v>211</v>
      </c>
      <c r="C1007" s="14" t="s">
        <v>276</v>
      </c>
      <c r="D1007" s="14" t="s">
        <v>299</v>
      </c>
      <c r="E1007" s="14" t="s">
        <v>919</v>
      </c>
      <c r="F1007" s="14"/>
      <c r="G1007" s="22">
        <f>G1008</f>
        <v>0</v>
      </c>
      <c r="H1007" s="22">
        <f>H1008</f>
        <v>44</v>
      </c>
      <c r="I1007" s="22">
        <f>I1008</f>
        <v>0</v>
      </c>
    </row>
    <row r="1008" spans="1:9" ht="18.75">
      <c r="A1008" s="20" t="s">
        <v>265</v>
      </c>
      <c r="B1008" s="13">
        <v>211</v>
      </c>
      <c r="C1008" s="14" t="s">
        <v>276</v>
      </c>
      <c r="D1008" s="14" t="s">
        <v>299</v>
      </c>
      <c r="E1008" s="14" t="s">
        <v>919</v>
      </c>
      <c r="F1008" s="14" t="s">
        <v>267</v>
      </c>
      <c r="G1008" s="22">
        <v>0</v>
      </c>
      <c r="H1008" s="22">
        <v>44</v>
      </c>
      <c r="I1008" s="22">
        <v>0</v>
      </c>
    </row>
    <row r="1009" spans="1:9" ht="75">
      <c r="A1009" s="20" t="s">
        <v>39</v>
      </c>
      <c r="B1009" s="13">
        <v>211</v>
      </c>
      <c r="C1009" s="14" t="s">
        <v>276</v>
      </c>
      <c r="D1009" s="14" t="s">
        <v>299</v>
      </c>
      <c r="E1009" s="14" t="s">
        <v>631</v>
      </c>
      <c r="F1009" s="14"/>
      <c r="G1009" s="22">
        <f>G1010</f>
        <v>713</v>
      </c>
      <c r="H1009" s="22">
        <f>H1010</f>
        <v>10</v>
      </c>
      <c r="I1009" s="22">
        <f>I1010</f>
        <v>10</v>
      </c>
    </row>
    <row r="1010" spans="1:9" ht="56.25">
      <c r="A1010" s="20" t="s">
        <v>200</v>
      </c>
      <c r="B1010" s="13">
        <v>211</v>
      </c>
      <c r="C1010" s="14" t="s">
        <v>276</v>
      </c>
      <c r="D1010" s="14" t="s">
        <v>299</v>
      </c>
      <c r="E1010" s="14" t="s">
        <v>712</v>
      </c>
      <c r="F1010" s="14"/>
      <c r="G1010" s="22">
        <f>G1013+G1011</f>
        <v>713</v>
      </c>
      <c r="H1010" s="22">
        <f>H1013+H1011</f>
        <v>10</v>
      </c>
      <c r="I1010" s="22">
        <f>I1013+I1011</f>
        <v>10</v>
      </c>
    </row>
    <row r="1011" spans="1:9" ht="37.5">
      <c r="A1011" s="20" t="s">
        <v>54</v>
      </c>
      <c r="B1011" s="13">
        <v>211</v>
      </c>
      <c r="C1011" s="14" t="s">
        <v>276</v>
      </c>
      <c r="D1011" s="14" t="s">
        <v>299</v>
      </c>
      <c r="E1011" s="14" t="s">
        <v>775</v>
      </c>
      <c r="F1011" s="14"/>
      <c r="G1011" s="22">
        <f>G1012</f>
        <v>703</v>
      </c>
      <c r="H1011" s="22">
        <f>H1012</f>
        <v>0</v>
      </c>
      <c r="I1011" s="22">
        <f>I1012</f>
        <v>0</v>
      </c>
    </row>
    <row r="1012" spans="1:9" ht="37.5">
      <c r="A1012" s="20" t="s">
        <v>317</v>
      </c>
      <c r="B1012" s="13">
        <v>211</v>
      </c>
      <c r="C1012" s="14" t="s">
        <v>276</v>
      </c>
      <c r="D1012" s="14" t="s">
        <v>299</v>
      </c>
      <c r="E1012" s="14" t="s">
        <v>775</v>
      </c>
      <c r="F1012" s="14" t="s">
        <v>318</v>
      </c>
      <c r="G1012" s="22">
        <v>703</v>
      </c>
      <c r="H1012" s="22">
        <v>0</v>
      </c>
      <c r="I1012" s="22">
        <v>0</v>
      </c>
    </row>
    <row r="1013" spans="1:9" ht="37.5">
      <c r="A1013" s="20" t="s">
        <v>54</v>
      </c>
      <c r="B1013" s="13">
        <v>211</v>
      </c>
      <c r="C1013" s="14" t="s">
        <v>276</v>
      </c>
      <c r="D1013" s="14" t="s">
        <v>299</v>
      </c>
      <c r="E1013" s="14" t="s">
        <v>632</v>
      </c>
      <c r="F1013" s="14"/>
      <c r="G1013" s="22">
        <f>G1014</f>
        <v>10</v>
      </c>
      <c r="H1013" s="22">
        <f>H1014</f>
        <v>10</v>
      </c>
      <c r="I1013" s="22">
        <f>I1014</f>
        <v>10</v>
      </c>
    </row>
    <row r="1014" spans="1:9" ht="37.5">
      <c r="A1014" s="20" t="s">
        <v>317</v>
      </c>
      <c r="B1014" s="13">
        <v>211</v>
      </c>
      <c r="C1014" s="14" t="s">
        <v>276</v>
      </c>
      <c r="D1014" s="14" t="s">
        <v>299</v>
      </c>
      <c r="E1014" s="14" t="s">
        <v>632</v>
      </c>
      <c r="F1014" s="14" t="s">
        <v>318</v>
      </c>
      <c r="G1014" s="22">
        <v>10</v>
      </c>
      <c r="H1014" s="22">
        <v>10</v>
      </c>
      <c r="I1014" s="22">
        <v>10</v>
      </c>
    </row>
    <row r="1015" spans="1:10" ht="18.75">
      <c r="A1015" s="20" t="s">
        <v>307</v>
      </c>
      <c r="B1015" s="13">
        <v>211</v>
      </c>
      <c r="C1015" s="14" t="s">
        <v>276</v>
      </c>
      <c r="D1015" s="14" t="s">
        <v>262</v>
      </c>
      <c r="E1015" s="14"/>
      <c r="F1015" s="14"/>
      <c r="G1015" s="22">
        <f>G1050+G1096+G1016+G1054+G1059+G1065+G1030</f>
        <v>337821.9</v>
      </c>
      <c r="H1015" s="22">
        <f>H1050+H1096+H1016+H1054+H1059+H1065+H1030</f>
        <v>118097.4</v>
      </c>
      <c r="I1015" s="22">
        <f>I1050+I1096+I1016+I1054+I1059+I1065+I1030</f>
        <v>117206.5</v>
      </c>
      <c r="J1015" s="7">
        <f>H1015-118097.4</f>
        <v>0</v>
      </c>
    </row>
    <row r="1016" spans="1:9" ht="56.25">
      <c r="A1016" s="47" t="s">
        <v>370</v>
      </c>
      <c r="B1016" s="13">
        <v>211</v>
      </c>
      <c r="C1016" s="14" t="s">
        <v>276</v>
      </c>
      <c r="D1016" s="14" t="s">
        <v>262</v>
      </c>
      <c r="E1016" s="14" t="s">
        <v>633</v>
      </c>
      <c r="F1016" s="14"/>
      <c r="G1016" s="15">
        <f>G1017+G1024</f>
        <v>35502</v>
      </c>
      <c r="H1016" s="15">
        <f>H1017+H1024</f>
        <v>29661.1</v>
      </c>
      <c r="I1016" s="15">
        <f>I1017+I1024</f>
        <v>29661.1</v>
      </c>
    </row>
    <row r="1017" spans="1:9" ht="37.5">
      <c r="A1017" s="20" t="s">
        <v>419</v>
      </c>
      <c r="B1017" s="13">
        <v>211</v>
      </c>
      <c r="C1017" s="14" t="s">
        <v>276</v>
      </c>
      <c r="D1017" s="14" t="s">
        <v>262</v>
      </c>
      <c r="E1017" s="14" t="s">
        <v>634</v>
      </c>
      <c r="F1017" s="14"/>
      <c r="G1017" s="15">
        <f>G1018+G1021</f>
        <v>19427.5</v>
      </c>
      <c r="H1017" s="15">
        <f>H1018+H1021</f>
        <v>15100.8</v>
      </c>
      <c r="I1017" s="15">
        <f>I1018+I1021</f>
        <v>15100.8</v>
      </c>
    </row>
    <row r="1018" spans="1:9" ht="37.5">
      <c r="A1018" s="20" t="s">
        <v>336</v>
      </c>
      <c r="B1018" s="13">
        <v>211</v>
      </c>
      <c r="C1018" s="14" t="s">
        <v>276</v>
      </c>
      <c r="D1018" s="14" t="s">
        <v>262</v>
      </c>
      <c r="E1018" s="14" t="s">
        <v>635</v>
      </c>
      <c r="F1018" s="14"/>
      <c r="G1018" s="15">
        <f aca="true" t="shared" si="120" ref="G1018:I1019">G1019</f>
        <v>17100.8</v>
      </c>
      <c r="H1018" s="15">
        <f t="shared" si="120"/>
        <v>15100.8</v>
      </c>
      <c r="I1018" s="15">
        <f t="shared" si="120"/>
        <v>15100.8</v>
      </c>
    </row>
    <row r="1019" spans="1:9" ht="18.75">
      <c r="A1019" s="20" t="s">
        <v>178</v>
      </c>
      <c r="B1019" s="13">
        <v>211</v>
      </c>
      <c r="C1019" s="14" t="s">
        <v>276</v>
      </c>
      <c r="D1019" s="14" t="s">
        <v>262</v>
      </c>
      <c r="E1019" s="14" t="s">
        <v>636</v>
      </c>
      <c r="F1019" s="14"/>
      <c r="G1019" s="15">
        <f t="shared" si="120"/>
        <v>17100.8</v>
      </c>
      <c r="H1019" s="15">
        <f t="shared" si="120"/>
        <v>15100.8</v>
      </c>
      <c r="I1019" s="15">
        <f t="shared" si="120"/>
        <v>15100.8</v>
      </c>
    </row>
    <row r="1020" spans="1:9" ht="37.5">
      <c r="A1020" s="20" t="s">
        <v>272</v>
      </c>
      <c r="B1020" s="13">
        <v>211</v>
      </c>
      <c r="C1020" s="14" t="s">
        <v>276</v>
      </c>
      <c r="D1020" s="14" t="s">
        <v>262</v>
      </c>
      <c r="E1020" s="14" t="s">
        <v>636</v>
      </c>
      <c r="F1020" s="14" t="s">
        <v>266</v>
      </c>
      <c r="G1020" s="15">
        <v>17100.8</v>
      </c>
      <c r="H1020" s="15">
        <v>15100.8</v>
      </c>
      <c r="I1020" s="15">
        <v>15100.8</v>
      </c>
    </row>
    <row r="1021" spans="1:9" ht="31.5" customHeight="1">
      <c r="A1021" s="20" t="s">
        <v>334</v>
      </c>
      <c r="B1021" s="13">
        <v>211</v>
      </c>
      <c r="C1021" s="14" t="s">
        <v>276</v>
      </c>
      <c r="D1021" s="14" t="s">
        <v>262</v>
      </c>
      <c r="E1021" s="14" t="s">
        <v>20</v>
      </c>
      <c r="F1021" s="14"/>
      <c r="G1021" s="15">
        <f aca="true" t="shared" si="121" ref="G1021:I1022">G1022</f>
        <v>2326.7</v>
      </c>
      <c r="H1021" s="15">
        <f t="shared" si="121"/>
        <v>0</v>
      </c>
      <c r="I1021" s="15">
        <f t="shared" si="121"/>
        <v>0</v>
      </c>
    </row>
    <row r="1022" spans="1:9" ht="42" customHeight="1">
      <c r="A1022" s="20" t="s">
        <v>21</v>
      </c>
      <c r="B1022" s="13">
        <v>211</v>
      </c>
      <c r="C1022" s="14" t="s">
        <v>276</v>
      </c>
      <c r="D1022" s="14" t="s">
        <v>262</v>
      </c>
      <c r="E1022" s="14" t="s">
        <v>22</v>
      </c>
      <c r="F1022" s="14"/>
      <c r="G1022" s="15">
        <f t="shared" si="121"/>
        <v>2326.7</v>
      </c>
      <c r="H1022" s="15">
        <f t="shared" si="121"/>
        <v>0</v>
      </c>
      <c r="I1022" s="15">
        <f t="shared" si="121"/>
        <v>0</v>
      </c>
    </row>
    <row r="1023" spans="1:9" ht="37.5">
      <c r="A1023" s="20" t="s">
        <v>210</v>
      </c>
      <c r="B1023" s="13">
        <v>211</v>
      </c>
      <c r="C1023" s="14" t="s">
        <v>276</v>
      </c>
      <c r="D1023" s="14" t="s">
        <v>262</v>
      </c>
      <c r="E1023" s="14" t="s">
        <v>22</v>
      </c>
      <c r="F1023" s="14" t="s">
        <v>296</v>
      </c>
      <c r="G1023" s="15">
        <v>2326.7</v>
      </c>
      <c r="H1023" s="15">
        <v>0</v>
      </c>
      <c r="I1023" s="15">
        <v>0</v>
      </c>
    </row>
    <row r="1024" spans="1:9" ht="37.5">
      <c r="A1024" s="20" t="s">
        <v>179</v>
      </c>
      <c r="B1024" s="13">
        <v>211</v>
      </c>
      <c r="C1024" s="14" t="s">
        <v>276</v>
      </c>
      <c r="D1024" s="14" t="s">
        <v>262</v>
      </c>
      <c r="E1024" s="14" t="s">
        <v>637</v>
      </c>
      <c r="F1024" s="14"/>
      <c r="G1024" s="15">
        <f>G1025</f>
        <v>16074.5</v>
      </c>
      <c r="H1024" s="15">
        <f>H1025</f>
        <v>14560.3</v>
      </c>
      <c r="I1024" s="15">
        <f>I1025</f>
        <v>14560.3</v>
      </c>
    </row>
    <row r="1025" spans="1:9" ht="37.5">
      <c r="A1025" s="20" t="s">
        <v>336</v>
      </c>
      <c r="B1025" s="13">
        <v>211</v>
      </c>
      <c r="C1025" s="14" t="s">
        <v>276</v>
      </c>
      <c r="D1025" s="14" t="s">
        <v>262</v>
      </c>
      <c r="E1025" s="14" t="s">
        <v>638</v>
      </c>
      <c r="F1025" s="14"/>
      <c r="G1025" s="15">
        <f>G1026+G1028</f>
        <v>16074.5</v>
      </c>
      <c r="H1025" s="15">
        <f>H1026+H1028</f>
        <v>14560.3</v>
      </c>
      <c r="I1025" s="15">
        <f>I1026+I1028</f>
        <v>14560.3</v>
      </c>
    </row>
    <row r="1026" spans="1:9" ht="37.5">
      <c r="A1026" s="20" t="s">
        <v>332</v>
      </c>
      <c r="B1026" s="13">
        <v>211</v>
      </c>
      <c r="C1026" s="14" t="s">
        <v>276</v>
      </c>
      <c r="D1026" s="14" t="s">
        <v>262</v>
      </c>
      <c r="E1026" s="14" t="s">
        <v>639</v>
      </c>
      <c r="F1026" s="14"/>
      <c r="G1026" s="15">
        <f>G1027</f>
        <v>7856.5</v>
      </c>
      <c r="H1026" s="15">
        <f>H1027</f>
        <v>8153.9</v>
      </c>
      <c r="I1026" s="15">
        <f>I1027</f>
        <v>8153.9</v>
      </c>
    </row>
    <row r="1027" spans="1:9" ht="37.5">
      <c r="A1027" s="20" t="s">
        <v>272</v>
      </c>
      <c r="B1027" s="13">
        <v>211</v>
      </c>
      <c r="C1027" s="14" t="s">
        <v>276</v>
      </c>
      <c r="D1027" s="14" t="s">
        <v>262</v>
      </c>
      <c r="E1027" s="14" t="s">
        <v>639</v>
      </c>
      <c r="F1027" s="14" t="s">
        <v>266</v>
      </c>
      <c r="G1027" s="15">
        <v>7856.5</v>
      </c>
      <c r="H1027" s="15">
        <v>8153.9</v>
      </c>
      <c r="I1027" s="15">
        <v>8153.9</v>
      </c>
    </row>
    <row r="1028" spans="1:9" ht="18.75">
      <c r="A1028" s="20" t="s">
        <v>208</v>
      </c>
      <c r="B1028" s="13">
        <v>211</v>
      </c>
      <c r="C1028" s="14" t="s">
        <v>276</v>
      </c>
      <c r="D1028" s="14" t="s">
        <v>262</v>
      </c>
      <c r="E1028" s="14" t="s">
        <v>640</v>
      </c>
      <c r="F1028" s="14"/>
      <c r="G1028" s="15">
        <f>G1029</f>
        <v>8218</v>
      </c>
      <c r="H1028" s="15">
        <f>H1029</f>
        <v>6406.4</v>
      </c>
      <c r="I1028" s="15">
        <f>I1029</f>
        <v>6406.4</v>
      </c>
    </row>
    <row r="1029" spans="1:9" ht="37.5">
      <c r="A1029" s="20" t="s">
        <v>272</v>
      </c>
      <c r="B1029" s="13">
        <v>211</v>
      </c>
      <c r="C1029" s="14" t="s">
        <v>276</v>
      </c>
      <c r="D1029" s="14" t="s">
        <v>262</v>
      </c>
      <c r="E1029" s="14" t="s">
        <v>640</v>
      </c>
      <c r="F1029" s="14" t="s">
        <v>266</v>
      </c>
      <c r="G1029" s="15">
        <f>10218-2000</f>
        <v>8218</v>
      </c>
      <c r="H1029" s="15">
        <f>6407.2-0.8</f>
        <v>6406.4</v>
      </c>
      <c r="I1029" s="15">
        <f>6407.2-0.8</f>
        <v>6406.4</v>
      </c>
    </row>
    <row r="1030" spans="1:9" ht="37.5">
      <c r="A1030" s="96" t="s">
        <v>333</v>
      </c>
      <c r="B1030" s="13">
        <v>211</v>
      </c>
      <c r="C1030" s="14" t="s">
        <v>276</v>
      </c>
      <c r="D1030" s="14" t="s">
        <v>262</v>
      </c>
      <c r="E1030" s="14" t="s">
        <v>641</v>
      </c>
      <c r="F1030" s="14"/>
      <c r="G1030" s="15">
        <f>G1031+G1040+G1045</f>
        <v>24195.4</v>
      </c>
      <c r="H1030" s="15">
        <f>H1031+H1040+H1045</f>
        <v>14018.2</v>
      </c>
      <c r="I1030" s="15">
        <f>I1031+I1040+I1043+I1045</f>
        <v>7100</v>
      </c>
    </row>
    <row r="1031" spans="1:10" ht="37.5">
      <c r="A1031" s="96" t="s">
        <v>336</v>
      </c>
      <c r="B1031" s="13">
        <v>211</v>
      </c>
      <c r="C1031" s="14" t="s">
        <v>276</v>
      </c>
      <c r="D1031" s="14" t="s">
        <v>262</v>
      </c>
      <c r="E1031" s="14" t="s">
        <v>642</v>
      </c>
      <c r="F1031" s="14"/>
      <c r="G1031" s="15">
        <f>G1032+G1034+G1036+G1038</f>
        <v>4500</v>
      </c>
      <c r="H1031" s="15">
        <f>H1032+H1034+H1036+H1038</f>
        <v>5100</v>
      </c>
      <c r="I1031" s="15">
        <f>I1032+I1034+I1036+I1038</f>
        <v>7100</v>
      </c>
      <c r="J1031" s="16"/>
    </row>
    <row r="1032" spans="1:10" ht="37.5">
      <c r="A1032" s="20" t="s">
        <v>372</v>
      </c>
      <c r="B1032" s="13">
        <v>211</v>
      </c>
      <c r="C1032" s="14" t="s">
        <v>276</v>
      </c>
      <c r="D1032" s="14" t="s">
        <v>262</v>
      </c>
      <c r="E1032" s="14" t="s">
        <v>643</v>
      </c>
      <c r="F1032" s="14"/>
      <c r="G1032" s="22">
        <f>G1033</f>
        <v>2000</v>
      </c>
      <c r="H1032" s="22">
        <f>H1033</f>
        <v>2000</v>
      </c>
      <c r="I1032" s="22">
        <f>I1033</f>
        <v>4000</v>
      </c>
      <c r="J1032" s="17"/>
    </row>
    <row r="1033" spans="1:10" ht="37.5">
      <c r="A1033" s="47" t="s">
        <v>272</v>
      </c>
      <c r="B1033" s="13">
        <v>211</v>
      </c>
      <c r="C1033" s="14" t="s">
        <v>276</v>
      </c>
      <c r="D1033" s="14" t="s">
        <v>262</v>
      </c>
      <c r="E1033" s="14" t="s">
        <v>643</v>
      </c>
      <c r="F1033" s="14" t="s">
        <v>266</v>
      </c>
      <c r="G1033" s="22">
        <f>2000</f>
        <v>2000</v>
      </c>
      <c r="H1033" s="22">
        <v>2000</v>
      </c>
      <c r="I1033" s="22">
        <v>4000</v>
      </c>
      <c r="J1033" s="16"/>
    </row>
    <row r="1034" spans="1:10" ht="18.75">
      <c r="A1034" s="20" t="s">
        <v>420</v>
      </c>
      <c r="B1034" s="13">
        <v>211</v>
      </c>
      <c r="C1034" s="14" t="s">
        <v>276</v>
      </c>
      <c r="D1034" s="14" t="s">
        <v>262</v>
      </c>
      <c r="E1034" s="14" t="s">
        <v>644</v>
      </c>
      <c r="F1034" s="14"/>
      <c r="G1034" s="15">
        <f>G1035</f>
        <v>200</v>
      </c>
      <c r="H1034" s="15">
        <f>H1035</f>
        <v>200</v>
      </c>
      <c r="I1034" s="15">
        <f>I1035</f>
        <v>200</v>
      </c>
      <c r="J1034" s="16"/>
    </row>
    <row r="1035" spans="1:10" ht="37.5">
      <c r="A1035" s="20" t="s">
        <v>272</v>
      </c>
      <c r="B1035" s="13">
        <v>211</v>
      </c>
      <c r="C1035" s="14" t="s">
        <v>276</v>
      </c>
      <c r="D1035" s="14" t="s">
        <v>262</v>
      </c>
      <c r="E1035" s="14" t="s">
        <v>644</v>
      </c>
      <c r="F1035" s="14" t="s">
        <v>266</v>
      </c>
      <c r="G1035" s="15">
        <v>200</v>
      </c>
      <c r="H1035" s="15">
        <v>200</v>
      </c>
      <c r="I1035" s="15">
        <v>200</v>
      </c>
      <c r="J1035" s="16"/>
    </row>
    <row r="1036" spans="1:10" ht="18.75">
      <c r="A1036" s="20" t="s">
        <v>232</v>
      </c>
      <c r="B1036" s="13">
        <v>211</v>
      </c>
      <c r="C1036" s="14" t="s">
        <v>276</v>
      </c>
      <c r="D1036" s="14" t="s">
        <v>262</v>
      </c>
      <c r="E1036" s="14" t="s">
        <v>645</v>
      </c>
      <c r="F1036" s="14"/>
      <c r="G1036" s="15">
        <f>G1037</f>
        <v>0</v>
      </c>
      <c r="H1036" s="15">
        <f>H1037</f>
        <v>2000</v>
      </c>
      <c r="I1036" s="15">
        <f>I1037</f>
        <v>2000</v>
      </c>
      <c r="J1036" s="16"/>
    </row>
    <row r="1037" spans="1:10" ht="37.5">
      <c r="A1037" s="20" t="s">
        <v>272</v>
      </c>
      <c r="B1037" s="13">
        <v>211</v>
      </c>
      <c r="C1037" s="14" t="s">
        <v>276</v>
      </c>
      <c r="D1037" s="14" t="s">
        <v>262</v>
      </c>
      <c r="E1037" s="14" t="s">
        <v>645</v>
      </c>
      <c r="F1037" s="14" t="s">
        <v>266</v>
      </c>
      <c r="G1037" s="15">
        <v>0</v>
      </c>
      <c r="H1037" s="15">
        <v>2000</v>
      </c>
      <c r="I1037" s="15">
        <v>2000</v>
      </c>
      <c r="J1037" s="16"/>
    </row>
    <row r="1038" spans="1:10" ht="18.75">
      <c r="A1038" s="20" t="s">
        <v>428</v>
      </c>
      <c r="B1038" s="13">
        <v>211</v>
      </c>
      <c r="C1038" s="14" t="s">
        <v>276</v>
      </c>
      <c r="D1038" s="14" t="s">
        <v>262</v>
      </c>
      <c r="E1038" s="14" t="s">
        <v>741</v>
      </c>
      <c r="F1038" s="14"/>
      <c r="G1038" s="22">
        <f>G1039</f>
        <v>2300</v>
      </c>
      <c r="H1038" s="22">
        <f>H1039</f>
        <v>900</v>
      </c>
      <c r="I1038" s="22">
        <f>I1039</f>
        <v>900</v>
      </c>
      <c r="J1038" s="16"/>
    </row>
    <row r="1039" spans="1:10" ht="37.5">
      <c r="A1039" s="20" t="s">
        <v>272</v>
      </c>
      <c r="B1039" s="13">
        <v>211</v>
      </c>
      <c r="C1039" s="14" t="s">
        <v>276</v>
      </c>
      <c r="D1039" s="14" t="s">
        <v>262</v>
      </c>
      <c r="E1039" s="14" t="s">
        <v>741</v>
      </c>
      <c r="F1039" s="14" t="s">
        <v>266</v>
      </c>
      <c r="G1039" s="22">
        <f>2430+903.2-903.2-130</f>
        <v>2300</v>
      </c>
      <c r="H1039" s="22">
        <f>500+400</f>
        <v>900</v>
      </c>
      <c r="I1039" s="22">
        <f>500+400</f>
        <v>900</v>
      </c>
      <c r="J1039" s="16"/>
    </row>
    <row r="1040" spans="1:10" ht="18.75">
      <c r="A1040" s="43" t="s">
        <v>788</v>
      </c>
      <c r="B1040" s="13">
        <v>211</v>
      </c>
      <c r="C1040" s="14" t="s">
        <v>276</v>
      </c>
      <c r="D1040" s="14" t="s">
        <v>262</v>
      </c>
      <c r="E1040" s="14" t="s">
        <v>789</v>
      </c>
      <c r="F1040" s="14"/>
      <c r="G1040" s="22">
        <f>G1041+G1043</f>
        <v>15854.5</v>
      </c>
      <c r="H1040" s="22">
        <f>H1041+H1043</f>
        <v>8918.2</v>
      </c>
      <c r="I1040" s="22">
        <f>I1041+I1043</f>
        <v>0</v>
      </c>
      <c r="J1040" s="16"/>
    </row>
    <row r="1041" spans="1:10" ht="18.75">
      <c r="A1041" s="43" t="s">
        <v>783</v>
      </c>
      <c r="B1041" s="13">
        <v>211</v>
      </c>
      <c r="C1041" s="14" t="s">
        <v>276</v>
      </c>
      <c r="D1041" s="14" t="s">
        <v>262</v>
      </c>
      <c r="E1041" s="44" t="s">
        <v>784</v>
      </c>
      <c r="F1041" s="14"/>
      <c r="G1041" s="22">
        <f>G1042</f>
        <v>10854.5</v>
      </c>
      <c r="H1041" s="22">
        <f>H1042</f>
        <v>6918.2</v>
      </c>
      <c r="I1041" s="22">
        <f>I1042</f>
        <v>0</v>
      </c>
      <c r="J1041" s="16"/>
    </row>
    <row r="1042" spans="1:10" ht="37.5">
      <c r="A1042" s="20" t="s">
        <v>272</v>
      </c>
      <c r="B1042" s="13">
        <v>211</v>
      </c>
      <c r="C1042" s="14" t="s">
        <v>276</v>
      </c>
      <c r="D1042" s="14" t="s">
        <v>262</v>
      </c>
      <c r="E1042" s="14" t="s">
        <v>784</v>
      </c>
      <c r="F1042" s="14" t="s">
        <v>266</v>
      </c>
      <c r="G1042" s="22">
        <v>10854.5</v>
      </c>
      <c r="H1042" s="22">
        <v>6918.2</v>
      </c>
      <c r="I1042" s="22">
        <v>0</v>
      </c>
      <c r="J1042" s="16"/>
    </row>
    <row r="1043" spans="1:10" ht="18.75">
      <c r="A1043" s="20" t="s">
        <v>783</v>
      </c>
      <c r="B1043" s="13">
        <v>211</v>
      </c>
      <c r="C1043" s="14" t="s">
        <v>276</v>
      </c>
      <c r="D1043" s="14" t="s">
        <v>262</v>
      </c>
      <c r="E1043" s="14" t="s">
        <v>785</v>
      </c>
      <c r="F1043" s="14"/>
      <c r="G1043" s="22">
        <f>G1044</f>
        <v>5000</v>
      </c>
      <c r="H1043" s="22">
        <f>H1044</f>
        <v>2000</v>
      </c>
      <c r="I1043" s="22">
        <f>I1044</f>
        <v>0</v>
      </c>
      <c r="J1043" s="16"/>
    </row>
    <row r="1044" spans="1:10" ht="37.5">
      <c r="A1044" s="20" t="s">
        <v>272</v>
      </c>
      <c r="B1044" s="13">
        <v>211</v>
      </c>
      <c r="C1044" s="14" t="s">
        <v>276</v>
      </c>
      <c r="D1044" s="14" t="s">
        <v>262</v>
      </c>
      <c r="E1044" s="14" t="s">
        <v>785</v>
      </c>
      <c r="F1044" s="14" t="s">
        <v>266</v>
      </c>
      <c r="G1044" s="22">
        <v>5000</v>
      </c>
      <c r="H1044" s="22">
        <v>2000</v>
      </c>
      <c r="I1044" s="22">
        <v>0</v>
      </c>
      <c r="J1044" s="16"/>
    </row>
    <row r="1045" spans="1:10" ht="37.5">
      <c r="A1045" s="43" t="s">
        <v>810</v>
      </c>
      <c r="B1045" s="13">
        <v>211</v>
      </c>
      <c r="C1045" s="14" t="s">
        <v>276</v>
      </c>
      <c r="D1045" s="14" t="s">
        <v>262</v>
      </c>
      <c r="E1045" s="14" t="s">
        <v>811</v>
      </c>
      <c r="F1045" s="14"/>
      <c r="G1045" s="22">
        <f>G1046+G1048</f>
        <v>3840.9</v>
      </c>
      <c r="H1045" s="22">
        <f>H1046+H1048</f>
        <v>0</v>
      </c>
      <c r="I1045" s="22">
        <f>I1046+I1048</f>
        <v>0</v>
      </c>
      <c r="J1045" s="16"/>
    </row>
    <row r="1046" spans="1:10" ht="37.5">
      <c r="A1046" s="43" t="s">
        <v>786</v>
      </c>
      <c r="B1046" s="13">
        <v>211</v>
      </c>
      <c r="C1046" s="14" t="s">
        <v>276</v>
      </c>
      <c r="D1046" s="14" t="s">
        <v>262</v>
      </c>
      <c r="E1046" s="14" t="s">
        <v>787</v>
      </c>
      <c r="F1046" s="14"/>
      <c r="G1046" s="22">
        <f>G1047</f>
        <v>1840.9</v>
      </c>
      <c r="H1046" s="22">
        <f>H1047</f>
        <v>0</v>
      </c>
      <c r="I1046" s="22">
        <f>I1047</f>
        <v>0</v>
      </c>
      <c r="J1046" s="16"/>
    </row>
    <row r="1047" spans="1:10" ht="37.5">
      <c r="A1047" s="43" t="s">
        <v>272</v>
      </c>
      <c r="B1047" s="13">
        <v>211</v>
      </c>
      <c r="C1047" s="14" t="s">
        <v>276</v>
      </c>
      <c r="D1047" s="14" t="s">
        <v>262</v>
      </c>
      <c r="E1047" s="14" t="s">
        <v>787</v>
      </c>
      <c r="F1047" s="14" t="s">
        <v>266</v>
      </c>
      <c r="G1047" s="22">
        <v>1840.9</v>
      </c>
      <c r="H1047" s="22">
        <v>0</v>
      </c>
      <c r="I1047" s="22">
        <v>0</v>
      </c>
      <c r="J1047" s="16"/>
    </row>
    <row r="1048" spans="1:10" ht="37.5">
      <c r="A1048" s="43" t="s">
        <v>786</v>
      </c>
      <c r="B1048" s="13">
        <v>211</v>
      </c>
      <c r="C1048" s="14" t="s">
        <v>276</v>
      </c>
      <c r="D1048" s="14" t="s">
        <v>262</v>
      </c>
      <c r="E1048" s="14" t="s">
        <v>812</v>
      </c>
      <c r="F1048" s="14"/>
      <c r="G1048" s="22">
        <f>G1049</f>
        <v>2000</v>
      </c>
      <c r="H1048" s="22">
        <f>H1049</f>
        <v>0</v>
      </c>
      <c r="I1048" s="22">
        <f>I1049</f>
        <v>0</v>
      </c>
      <c r="J1048" s="16"/>
    </row>
    <row r="1049" spans="1:10" ht="37.5">
      <c r="A1049" s="43" t="s">
        <v>272</v>
      </c>
      <c r="B1049" s="13">
        <v>211</v>
      </c>
      <c r="C1049" s="14" t="s">
        <v>276</v>
      </c>
      <c r="D1049" s="14" t="s">
        <v>262</v>
      </c>
      <c r="E1049" s="14" t="s">
        <v>812</v>
      </c>
      <c r="F1049" s="14" t="s">
        <v>266</v>
      </c>
      <c r="G1049" s="22">
        <v>2000</v>
      </c>
      <c r="H1049" s="22">
        <v>0</v>
      </c>
      <c r="I1049" s="22">
        <v>0</v>
      </c>
      <c r="J1049" s="16"/>
    </row>
    <row r="1050" spans="1:9" ht="37.5">
      <c r="A1050" s="20" t="s">
        <v>248</v>
      </c>
      <c r="B1050" s="13">
        <v>211</v>
      </c>
      <c r="C1050" s="14" t="s">
        <v>276</v>
      </c>
      <c r="D1050" s="14" t="s">
        <v>262</v>
      </c>
      <c r="E1050" s="14" t="s">
        <v>647</v>
      </c>
      <c r="F1050" s="14"/>
      <c r="G1050" s="15">
        <f>G1051</f>
        <v>55924.9</v>
      </c>
      <c r="H1050" s="15">
        <f>H1051</f>
        <v>55924.9</v>
      </c>
      <c r="I1050" s="15">
        <f>I1051</f>
        <v>61837</v>
      </c>
    </row>
    <row r="1051" spans="1:9" ht="37.5">
      <c r="A1051" s="20" t="s">
        <v>183</v>
      </c>
      <c r="B1051" s="13">
        <v>211</v>
      </c>
      <c r="C1051" s="14" t="s">
        <v>276</v>
      </c>
      <c r="D1051" s="14" t="s">
        <v>262</v>
      </c>
      <c r="E1051" s="14" t="s">
        <v>648</v>
      </c>
      <c r="F1051" s="14"/>
      <c r="G1051" s="15">
        <f aca="true" t="shared" si="122" ref="G1051:I1052">G1052</f>
        <v>55924.9</v>
      </c>
      <c r="H1051" s="15">
        <f t="shared" si="122"/>
        <v>55924.9</v>
      </c>
      <c r="I1051" s="15">
        <f t="shared" si="122"/>
        <v>61837</v>
      </c>
    </row>
    <row r="1052" spans="1:9" ht="37.5">
      <c r="A1052" s="20" t="s">
        <v>145</v>
      </c>
      <c r="B1052" s="13">
        <v>211</v>
      </c>
      <c r="C1052" s="14" t="s">
        <v>276</v>
      </c>
      <c r="D1052" s="14" t="s">
        <v>262</v>
      </c>
      <c r="E1052" s="14" t="s">
        <v>649</v>
      </c>
      <c r="F1052" s="14"/>
      <c r="G1052" s="15">
        <f t="shared" si="122"/>
        <v>55924.9</v>
      </c>
      <c r="H1052" s="15">
        <f t="shared" si="122"/>
        <v>55924.9</v>
      </c>
      <c r="I1052" s="15">
        <f t="shared" si="122"/>
        <v>61837</v>
      </c>
    </row>
    <row r="1053" spans="1:9" ht="37.5">
      <c r="A1053" s="20" t="s">
        <v>272</v>
      </c>
      <c r="B1053" s="13">
        <v>211</v>
      </c>
      <c r="C1053" s="14" t="s">
        <v>276</v>
      </c>
      <c r="D1053" s="14" t="s">
        <v>262</v>
      </c>
      <c r="E1053" s="14" t="s">
        <v>649</v>
      </c>
      <c r="F1053" s="14" t="s">
        <v>266</v>
      </c>
      <c r="G1053" s="15">
        <v>55924.9</v>
      </c>
      <c r="H1053" s="15">
        <f>53128.6+2797-0.7</f>
        <v>55924.9</v>
      </c>
      <c r="I1053" s="15">
        <f>58745.1+3092-0.1</f>
        <v>61837</v>
      </c>
    </row>
    <row r="1054" spans="1:9" ht="56.25">
      <c r="A1054" s="20" t="s">
        <v>405</v>
      </c>
      <c r="B1054" s="13">
        <v>211</v>
      </c>
      <c r="C1054" s="14" t="s">
        <v>276</v>
      </c>
      <c r="D1054" s="14" t="s">
        <v>262</v>
      </c>
      <c r="E1054" s="14" t="s">
        <v>627</v>
      </c>
      <c r="F1054" s="14"/>
      <c r="G1054" s="15">
        <f aca="true" t="shared" si="123" ref="G1054:I1057">G1055</f>
        <v>500</v>
      </c>
      <c r="H1054" s="15">
        <f t="shared" si="123"/>
        <v>500</v>
      </c>
      <c r="I1054" s="15">
        <f t="shared" si="123"/>
        <v>500</v>
      </c>
    </row>
    <row r="1055" spans="1:9" ht="37.5">
      <c r="A1055" s="20" t="s">
        <v>408</v>
      </c>
      <c r="B1055" s="13">
        <v>211</v>
      </c>
      <c r="C1055" s="14" t="s">
        <v>276</v>
      </c>
      <c r="D1055" s="14" t="s">
        <v>262</v>
      </c>
      <c r="E1055" s="14" t="s">
        <v>629</v>
      </c>
      <c r="F1055" s="14"/>
      <c r="G1055" s="15">
        <f t="shared" si="123"/>
        <v>500</v>
      </c>
      <c r="H1055" s="15">
        <f t="shared" si="123"/>
        <v>500</v>
      </c>
      <c r="I1055" s="15">
        <f t="shared" si="123"/>
        <v>500</v>
      </c>
    </row>
    <row r="1056" spans="1:9" ht="37.5">
      <c r="A1056" s="20" t="s">
        <v>336</v>
      </c>
      <c r="B1056" s="13">
        <v>211</v>
      </c>
      <c r="C1056" s="14" t="s">
        <v>276</v>
      </c>
      <c r="D1056" s="14" t="s">
        <v>262</v>
      </c>
      <c r="E1056" s="14" t="s">
        <v>630</v>
      </c>
      <c r="F1056" s="14"/>
      <c r="G1056" s="15">
        <f>G1057</f>
        <v>500</v>
      </c>
      <c r="H1056" s="15">
        <f t="shared" si="123"/>
        <v>500</v>
      </c>
      <c r="I1056" s="15">
        <f t="shared" si="123"/>
        <v>500</v>
      </c>
    </row>
    <row r="1057" spans="1:9" ht="18.75">
      <c r="A1057" s="20" t="s">
        <v>416</v>
      </c>
      <c r="B1057" s="13">
        <v>211</v>
      </c>
      <c r="C1057" s="14" t="s">
        <v>276</v>
      </c>
      <c r="D1057" s="14" t="s">
        <v>262</v>
      </c>
      <c r="E1057" s="14" t="s">
        <v>713</v>
      </c>
      <c r="F1057" s="14"/>
      <c r="G1057" s="15">
        <f t="shared" si="123"/>
        <v>500</v>
      </c>
      <c r="H1057" s="15">
        <f t="shared" si="123"/>
        <v>500</v>
      </c>
      <c r="I1057" s="15">
        <f t="shared" si="123"/>
        <v>500</v>
      </c>
    </row>
    <row r="1058" spans="1:9" ht="37.5">
      <c r="A1058" s="20" t="s">
        <v>264</v>
      </c>
      <c r="B1058" s="13">
        <v>211</v>
      </c>
      <c r="C1058" s="14" t="s">
        <v>276</v>
      </c>
      <c r="D1058" s="14" t="s">
        <v>262</v>
      </c>
      <c r="E1058" s="14" t="s">
        <v>713</v>
      </c>
      <c r="F1058" s="14" t="s">
        <v>266</v>
      </c>
      <c r="G1058" s="15">
        <v>500</v>
      </c>
      <c r="H1058" s="15">
        <v>500</v>
      </c>
      <c r="I1058" s="15">
        <v>500</v>
      </c>
    </row>
    <row r="1059" spans="1:9" ht="37.5">
      <c r="A1059" s="20" t="s">
        <v>415</v>
      </c>
      <c r="B1059" s="13">
        <v>211</v>
      </c>
      <c r="C1059" s="14" t="s">
        <v>276</v>
      </c>
      <c r="D1059" s="14" t="s">
        <v>262</v>
      </c>
      <c r="E1059" s="14" t="s">
        <v>700</v>
      </c>
      <c r="F1059" s="14"/>
      <c r="G1059" s="15">
        <f>G1060</f>
        <v>1296</v>
      </c>
      <c r="H1059" s="15">
        <f>H1060</f>
        <v>1500</v>
      </c>
      <c r="I1059" s="15">
        <f>I1060</f>
        <v>1500</v>
      </c>
    </row>
    <row r="1060" spans="1:9" ht="37.5">
      <c r="A1060" s="20" t="s">
        <v>336</v>
      </c>
      <c r="B1060" s="13">
        <v>211</v>
      </c>
      <c r="C1060" s="14" t="s">
        <v>276</v>
      </c>
      <c r="D1060" s="14" t="s">
        <v>262</v>
      </c>
      <c r="E1060" s="14" t="s">
        <v>701</v>
      </c>
      <c r="F1060" s="14"/>
      <c r="G1060" s="15">
        <f>G1063+G1061</f>
        <v>1296</v>
      </c>
      <c r="H1060" s="15">
        <f>H1063+H1061</f>
        <v>1500</v>
      </c>
      <c r="I1060" s="15">
        <f>I1063+I1061</f>
        <v>1500</v>
      </c>
    </row>
    <row r="1061" spans="1:9" ht="18.75">
      <c r="A1061" s="20" t="s">
        <v>423</v>
      </c>
      <c r="B1061" s="13">
        <v>211</v>
      </c>
      <c r="C1061" s="14" t="s">
        <v>276</v>
      </c>
      <c r="D1061" s="14" t="s">
        <v>262</v>
      </c>
      <c r="E1061" s="14" t="s">
        <v>715</v>
      </c>
      <c r="F1061" s="14"/>
      <c r="G1061" s="15">
        <f>G1062</f>
        <v>169.8</v>
      </c>
      <c r="H1061" s="15">
        <f>H1062</f>
        <v>1000</v>
      </c>
      <c r="I1061" s="15">
        <f>I1062</f>
        <v>1000</v>
      </c>
    </row>
    <row r="1062" spans="1:9" ht="37.5">
      <c r="A1062" s="20" t="s">
        <v>264</v>
      </c>
      <c r="B1062" s="13">
        <v>211</v>
      </c>
      <c r="C1062" s="14" t="s">
        <v>276</v>
      </c>
      <c r="D1062" s="14" t="s">
        <v>262</v>
      </c>
      <c r="E1062" s="14" t="s">
        <v>715</v>
      </c>
      <c r="F1062" s="14" t="s">
        <v>266</v>
      </c>
      <c r="G1062" s="15">
        <v>169.8</v>
      </c>
      <c r="H1062" s="15">
        <v>1000</v>
      </c>
      <c r="I1062" s="15">
        <v>1000</v>
      </c>
    </row>
    <row r="1063" spans="1:9" ht="18.75">
      <c r="A1063" s="20" t="s">
        <v>422</v>
      </c>
      <c r="B1063" s="13">
        <v>211</v>
      </c>
      <c r="C1063" s="14" t="s">
        <v>276</v>
      </c>
      <c r="D1063" s="14" t="s">
        <v>262</v>
      </c>
      <c r="E1063" s="14" t="s">
        <v>714</v>
      </c>
      <c r="F1063" s="14"/>
      <c r="G1063" s="15">
        <f>G1064</f>
        <v>1126.2</v>
      </c>
      <c r="H1063" s="15">
        <f>H1064</f>
        <v>500</v>
      </c>
      <c r="I1063" s="15">
        <f>I1064</f>
        <v>500</v>
      </c>
    </row>
    <row r="1064" spans="1:9" ht="37.5">
      <c r="A1064" s="20" t="s">
        <v>264</v>
      </c>
      <c r="B1064" s="13">
        <v>211</v>
      </c>
      <c r="C1064" s="14" t="s">
        <v>276</v>
      </c>
      <c r="D1064" s="14" t="s">
        <v>262</v>
      </c>
      <c r="E1064" s="14" t="s">
        <v>714</v>
      </c>
      <c r="F1064" s="14" t="s">
        <v>266</v>
      </c>
      <c r="G1064" s="15">
        <v>1126.2</v>
      </c>
      <c r="H1064" s="15">
        <v>500</v>
      </c>
      <c r="I1064" s="15">
        <v>500</v>
      </c>
    </row>
    <row r="1065" spans="1:9" ht="37.5">
      <c r="A1065" s="94" t="s">
        <v>424</v>
      </c>
      <c r="B1065" s="13">
        <v>211</v>
      </c>
      <c r="C1065" s="14" t="s">
        <v>276</v>
      </c>
      <c r="D1065" s="14" t="s">
        <v>262</v>
      </c>
      <c r="E1065" s="14" t="s">
        <v>79</v>
      </c>
      <c r="F1065" s="14"/>
      <c r="G1065" s="15">
        <f>G1066+G1093</f>
        <v>217117.6</v>
      </c>
      <c r="H1065" s="15">
        <f>H1066+H1093</f>
        <v>13207.199999999999</v>
      </c>
      <c r="I1065" s="15">
        <f>I1066+I1093</f>
        <v>13322.4</v>
      </c>
    </row>
    <row r="1066" spans="1:9" ht="37.5">
      <c r="A1066" s="20" t="s">
        <v>336</v>
      </c>
      <c r="B1066" s="13">
        <v>211</v>
      </c>
      <c r="C1066" s="14" t="s">
        <v>276</v>
      </c>
      <c r="D1066" s="14" t="s">
        <v>262</v>
      </c>
      <c r="E1066" s="14" t="s">
        <v>716</v>
      </c>
      <c r="F1066" s="14"/>
      <c r="G1066" s="15">
        <f>G1089+G1085+G1091+G1087+G1083+G1067+G1071+G1075+G1079+G1069+G1073+G1077+G1081</f>
        <v>85926.4</v>
      </c>
      <c r="H1066" s="15">
        <f>H1089+H1085+H1091+H1087+H1083+H1067+H1071+H1075+H1079+H1069+H1073+H1077+H1081</f>
        <v>13207.199999999999</v>
      </c>
      <c r="I1066" s="15">
        <f>I1089+I1085+I1091+I1087+I1083+I1067+I1071+I1075+I1079+I1069+I1073+I1077+I1081</f>
        <v>13322.4</v>
      </c>
    </row>
    <row r="1067" spans="1:9" ht="37.5">
      <c r="A1067" s="97" t="s">
        <v>840</v>
      </c>
      <c r="B1067" s="13">
        <v>211</v>
      </c>
      <c r="C1067" s="14" t="s">
        <v>276</v>
      </c>
      <c r="D1067" s="14" t="s">
        <v>262</v>
      </c>
      <c r="E1067" s="14" t="s">
        <v>841</v>
      </c>
      <c r="F1067" s="14"/>
      <c r="G1067" s="15">
        <f>G1068</f>
        <v>15785</v>
      </c>
      <c r="H1067" s="15">
        <f>H1068</f>
        <v>0</v>
      </c>
      <c r="I1067" s="15">
        <f>I1068</f>
        <v>0</v>
      </c>
    </row>
    <row r="1068" spans="1:9" ht="37.5">
      <c r="A1068" s="20" t="s">
        <v>264</v>
      </c>
      <c r="B1068" s="13">
        <v>211</v>
      </c>
      <c r="C1068" s="14" t="s">
        <v>276</v>
      </c>
      <c r="D1068" s="14" t="s">
        <v>262</v>
      </c>
      <c r="E1068" s="14" t="s">
        <v>841</v>
      </c>
      <c r="F1068" s="14" t="s">
        <v>266</v>
      </c>
      <c r="G1068" s="15">
        <v>15785</v>
      </c>
      <c r="H1068" s="15">
        <v>0</v>
      </c>
      <c r="I1068" s="15">
        <v>0</v>
      </c>
    </row>
    <row r="1069" spans="1:9" ht="43.5" customHeight="1">
      <c r="A1069" s="43" t="s">
        <v>858</v>
      </c>
      <c r="B1069" s="98">
        <v>211</v>
      </c>
      <c r="C1069" s="14" t="s">
        <v>276</v>
      </c>
      <c r="D1069" s="14" t="s">
        <v>262</v>
      </c>
      <c r="E1069" s="14" t="s">
        <v>857</v>
      </c>
      <c r="F1069" s="14"/>
      <c r="G1069" s="15">
        <f>G1070</f>
        <v>15</v>
      </c>
      <c r="H1069" s="15">
        <f>H1070</f>
        <v>0</v>
      </c>
      <c r="I1069" s="99">
        <f>I1070</f>
        <v>0</v>
      </c>
    </row>
    <row r="1070" spans="1:9" ht="37.5">
      <c r="A1070" s="43" t="s">
        <v>264</v>
      </c>
      <c r="B1070" s="98">
        <v>211</v>
      </c>
      <c r="C1070" s="14" t="s">
        <v>276</v>
      </c>
      <c r="D1070" s="14" t="s">
        <v>262</v>
      </c>
      <c r="E1070" s="44" t="s">
        <v>857</v>
      </c>
      <c r="F1070" s="14" t="s">
        <v>266</v>
      </c>
      <c r="G1070" s="15">
        <v>15</v>
      </c>
      <c r="H1070" s="15">
        <v>0</v>
      </c>
      <c r="I1070" s="100">
        <v>0</v>
      </c>
    </row>
    <row r="1071" spans="1:9" ht="37.5">
      <c r="A1071" s="91" t="s">
        <v>843</v>
      </c>
      <c r="B1071" s="13">
        <v>211</v>
      </c>
      <c r="C1071" s="14" t="s">
        <v>276</v>
      </c>
      <c r="D1071" s="14" t="s">
        <v>262</v>
      </c>
      <c r="E1071" s="14" t="s">
        <v>842</v>
      </c>
      <c r="F1071" s="14"/>
      <c r="G1071" s="15">
        <f>G1072</f>
        <v>3835.3</v>
      </c>
      <c r="H1071" s="15">
        <f>H1072</f>
        <v>0</v>
      </c>
      <c r="I1071" s="15">
        <f>I1072</f>
        <v>0</v>
      </c>
    </row>
    <row r="1072" spans="1:9" ht="37.5">
      <c r="A1072" s="20" t="s">
        <v>264</v>
      </c>
      <c r="B1072" s="13">
        <v>211</v>
      </c>
      <c r="C1072" s="14" t="s">
        <v>276</v>
      </c>
      <c r="D1072" s="14" t="s">
        <v>262</v>
      </c>
      <c r="E1072" s="14" t="s">
        <v>842</v>
      </c>
      <c r="F1072" s="14" t="s">
        <v>266</v>
      </c>
      <c r="G1072" s="15">
        <v>3835.3</v>
      </c>
      <c r="H1072" s="15">
        <v>0</v>
      </c>
      <c r="I1072" s="15">
        <v>0</v>
      </c>
    </row>
    <row r="1073" spans="1:9" ht="40.5" customHeight="1">
      <c r="A1073" s="20" t="s">
        <v>860</v>
      </c>
      <c r="B1073" s="13">
        <v>211</v>
      </c>
      <c r="C1073" s="14" t="s">
        <v>276</v>
      </c>
      <c r="D1073" s="14" t="s">
        <v>262</v>
      </c>
      <c r="E1073" s="14" t="s">
        <v>859</v>
      </c>
      <c r="F1073" s="14"/>
      <c r="G1073" s="15">
        <f>G1074</f>
        <v>211.9</v>
      </c>
      <c r="H1073" s="15">
        <f>H1074</f>
        <v>0</v>
      </c>
      <c r="I1073" s="15">
        <f>I1074</f>
        <v>0</v>
      </c>
    </row>
    <row r="1074" spans="1:9" ht="37.5">
      <c r="A1074" s="20" t="s">
        <v>264</v>
      </c>
      <c r="B1074" s="13">
        <v>211</v>
      </c>
      <c r="C1074" s="14" t="s">
        <v>276</v>
      </c>
      <c r="D1074" s="14" t="s">
        <v>262</v>
      </c>
      <c r="E1074" s="14" t="s">
        <v>859</v>
      </c>
      <c r="F1074" s="14" t="s">
        <v>266</v>
      </c>
      <c r="G1074" s="15">
        <v>211.9</v>
      </c>
      <c r="H1074" s="15">
        <v>0</v>
      </c>
      <c r="I1074" s="15">
        <v>0</v>
      </c>
    </row>
    <row r="1075" spans="1:9" ht="18.75">
      <c r="A1075" s="91" t="s">
        <v>847</v>
      </c>
      <c r="B1075" s="13">
        <v>211</v>
      </c>
      <c r="C1075" s="14" t="s">
        <v>276</v>
      </c>
      <c r="D1075" s="14" t="s">
        <v>262</v>
      </c>
      <c r="E1075" s="14" t="s">
        <v>848</v>
      </c>
      <c r="F1075" s="14"/>
      <c r="G1075" s="15">
        <f>G1076</f>
        <v>1176</v>
      </c>
      <c r="H1075" s="15">
        <f>H1076</f>
        <v>0</v>
      </c>
      <c r="I1075" s="15">
        <f>I1076</f>
        <v>0</v>
      </c>
    </row>
    <row r="1076" spans="1:9" ht="37.5">
      <c r="A1076" s="20" t="s">
        <v>264</v>
      </c>
      <c r="B1076" s="13">
        <v>211</v>
      </c>
      <c r="C1076" s="14" t="s">
        <v>276</v>
      </c>
      <c r="D1076" s="14" t="s">
        <v>262</v>
      </c>
      <c r="E1076" s="14" t="s">
        <v>848</v>
      </c>
      <c r="F1076" s="14" t="s">
        <v>266</v>
      </c>
      <c r="G1076" s="15">
        <v>1176</v>
      </c>
      <c r="H1076" s="15">
        <v>0</v>
      </c>
      <c r="I1076" s="15">
        <v>0</v>
      </c>
    </row>
    <row r="1077" spans="1:9" ht="37.5">
      <c r="A1077" s="20" t="s">
        <v>862</v>
      </c>
      <c r="B1077" s="13">
        <v>211</v>
      </c>
      <c r="C1077" s="14" t="s">
        <v>276</v>
      </c>
      <c r="D1077" s="14" t="s">
        <v>262</v>
      </c>
      <c r="E1077" s="14" t="s">
        <v>861</v>
      </c>
      <c r="F1077" s="14"/>
      <c r="G1077" s="15">
        <f>G1078</f>
        <v>24</v>
      </c>
      <c r="H1077" s="15">
        <f>H1078</f>
        <v>0</v>
      </c>
      <c r="I1077" s="15">
        <f>I1078</f>
        <v>0</v>
      </c>
    </row>
    <row r="1078" spans="1:9" ht="37.5">
      <c r="A1078" s="20" t="s">
        <v>264</v>
      </c>
      <c r="B1078" s="13">
        <v>211</v>
      </c>
      <c r="C1078" s="14" t="s">
        <v>276</v>
      </c>
      <c r="D1078" s="14" t="s">
        <v>262</v>
      </c>
      <c r="E1078" s="14" t="s">
        <v>861</v>
      </c>
      <c r="F1078" s="14" t="s">
        <v>266</v>
      </c>
      <c r="G1078" s="15">
        <v>24</v>
      </c>
      <c r="H1078" s="15">
        <v>0</v>
      </c>
      <c r="I1078" s="15">
        <v>0</v>
      </c>
    </row>
    <row r="1079" spans="1:9" ht="37.5">
      <c r="A1079" s="91" t="s">
        <v>849</v>
      </c>
      <c r="B1079" s="13">
        <v>211</v>
      </c>
      <c r="C1079" s="14" t="s">
        <v>276</v>
      </c>
      <c r="D1079" s="14" t="s">
        <v>262</v>
      </c>
      <c r="E1079" s="14" t="s">
        <v>850</v>
      </c>
      <c r="F1079" s="14"/>
      <c r="G1079" s="15">
        <f>G1080</f>
        <v>4970</v>
      </c>
      <c r="H1079" s="15">
        <f>H1080</f>
        <v>0</v>
      </c>
      <c r="I1079" s="15">
        <f>I1080</f>
        <v>0</v>
      </c>
    </row>
    <row r="1080" spans="1:9" ht="37.5">
      <c r="A1080" s="20" t="s">
        <v>264</v>
      </c>
      <c r="B1080" s="13">
        <v>211</v>
      </c>
      <c r="C1080" s="14" t="s">
        <v>276</v>
      </c>
      <c r="D1080" s="14" t="s">
        <v>262</v>
      </c>
      <c r="E1080" s="14" t="s">
        <v>850</v>
      </c>
      <c r="F1080" s="14" t="s">
        <v>266</v>
      </c>
      <c r="G1080" s="15">
        <v>4970</v>
      </c>
      <c r="H1080" s="15">
        <v>0</v>
      </c>
      <c r="I1080" s="15">
        <v>0</v>
      </c>
    </row>
    <row r="1081" spans="1:9" ht="56.25">
      <c r="A1081" s="20" t="s">
        <v>864</v>
      </c>
      <c r="B1081" s="13">
        <v>211</v>
      </c>
      <c r="C1081" s="14" t="s">
        <v>276</v>
      </c>
      <c r="D1081" s="14" t="s">
        <v>262</v>
      </c>
      <c r="E1081" s="14" t="s">
        <v>863</v>
      </c>
      <c r="F1081" s="14"/>
      <c r="G1081" s="15">
        <f>G1082</f>
        <v>30</v>
      </c>
      <c r="H1081" s="15">
        <f>H1082</f>
        <v>0</v>
      </c>
      <c r="I1081" s="15">
        <f>I1082</f>
        <v>0</v>
      </c>
    </row>
    <row r="1082" spans="1:9" ht="37.5">
      <c r="A1082" s="20" t="s">
        <v>264</v>
      </c>
      <c r="B1082" s="13">
        <v>211</v>
      </c>
      <c r="C1082" s="14" t="s">
        <v>276</v>
      </c>
      <c r="D1082" s="14" t="s">
        <v>262</v>
      </c>
      <c r="E1082" s="14" t="s">
        <v>863</v>
      </c>
      <c r="F1082" s="14" t="s">
        <v>266</v>
      </c>
      <c r="G1082" s="15">
        <v>30</v>
      </c>
      <c r="H1082" s="15">
        <v>0</v>
      </c>
      <c r="I1082" s="15">
        <v>0</v>
      </c>
    </row>
    <row r="1083" spans="1:9" ht="18.75">
      <c r="A1083" s="20" t="s">
        <v>23</v>
      </c>
      <c r="B1083" s="13">
        <v>211</v>
      </c>
      <c r="C1083" s="14" t="s">
        <v>276</v>
      </c>
      <c r="D1083" s="14" t="s">
        <v>262</v>
      </c>
      <c r="E1083" s="14" t="s">
        <v>24</v>
      </c>
      <c r="F1083" s="14"/>
      <c r="G1083" s="15">
        <f>G1084</f>
        <v>51901.1</v>
      </c>
      <c r="H1083" s="15">
        <f>H1084</f>
        <v>0</v>
      </c>
      <c r="I1083" s="15">
        <f>I1084</f>
        <v>0</v>
      </c>
    </row>
    <row r="1084" spans="1:9" ht="37.5">
      <c r="A1084" s="47" t="s">
        <v>272</v>
      </c>
      <c r="B1084" s="13">
        <v>211</v>
      </c>
      <c r="C1084" s="14" t="s">
        <v>276</v>
      </c>
      <c r="D1084" s="14" t="s">
        <v>262</v>
      </c>
      <c r="E1084" s="14" t="s">
        <v>24</v>
      </c>
      <c r="F1084" s="14" t="s">
        <v>266</v>
      </c>
      <c r="G1084" s="15">
        <f>1191.1+50700+10</f>
        <v>51901.1</v>
      </c>
      <c r="H1084" s="15">
        <v>0</v>
      </c>
      <c r="I1084" s="15">
        <v>0</v>
      </c>
    </row>
    <row r="1085" spans="1:9" ht="18.75">
      <c r="A1085" s="20" t="s">
        <v>426</v>
      </c>
      <c r="B1085" s="13">
        <v>211</v>
      </c>
      <c r="C1085" s="14" t="s">
        <v>276</v>
      </c>
      <c r="D1085" s="14" t="s">
        <v>262</v>
      </c>
      <c r="E1085" s="14" t="s">
        <v>717</v>
      </c>
      <c r="F1085" s="14"/>
      <c r="G1085" s="15">
        <f>G1086</f>
        <v>114.4</v>
      </c>
      <c r="H1085" s="15">
        <f>H1086</f>
        <v>664.4</v>
      </c>
      <c r="I1085" s="15">
        <f>I1086</f>
        <v>702.4</v>
      </c>
    </row>
    <row r="1086" spans="1:9" ht="37.5">
      <c r="A1086" s="47" t="s">
        <v>272</v>
      </c>
      <c r="B1086" s="13">
        <v>211</v>
      </c>
      <c r="C1086" s="14" t="s">
        <v>276</v>
      </c>
      <c r="D1086" s="14" t="s">
        <v>262</v>
      </c>
      <c r="E1086" s="14" t="s">
        <v>717</v>
      </c>
      <c r="F1086" s="14" t="s">
        <v>266</v>
      </c>
      <c r="G1086" s="15">
        <v>114.4</v>
      </c>
      <c r="H1086" s="15">
        <v>664.4</v>
      </c>
      <c r="I1086" s="15">
        <v>702.4</v>
      </c>
    </row>
    <row r="1087" spans="1:9" ht="18.75">
      <c r="A1087" s="47" t="s">
        <v>82</v>
      </c>
      <c r="B1087" s="13">
        <v>211</v>
      </c>
      <c r="C1087" s="14" t="s">
        <v>276</v>
      </c>
      <c r="D1087" s="14" t="s">
        <v>262</v>
      </c>
      <c r="E1087" s="14" t="s">
        <v>83</v>
      </c>
      <c r="F1087" s="14"/>
      <c r="G1087" s="15">
        <f>G1088</f>
        <v>0</v>
      </c>
      <c r="H1087" s="15">
        <f>H1088</f>
        <v>2000</v>
      </c>
      <c r="I1087" s="15">
        <f>I1088</f>
        <v>2000</v>
      </c>
    </row>
    <row r="1088" spans="1:9" ht="37.5">
      <c r="A1088" s="47" t="s">
        <v>272</v>
      </c>
      <c r="B1088" s="13">
        <v>211</v>
      </c>
      <c r="C1088" s="14" t="s">
        <v>276</v>
      </c>
      <c r="D1088" s="14" t="s">
        <v>262</v>
      </c>
      <c r="E1088" s="14" t="s">
        <v>83</v>
      </c>
      <c r="F1088" s="14" t="s">
        <v>266</v>
      </c>
      <c r="G1088" s="15">
        <f>2000-2000</f>
        <v>0</v>
      </c>
      <c r="H1088" s="15">
        <v>2000</v>
      </c>
      <c r="I1088" s="15">
        <v>2000</v>
      </c>
    </row>
    <row r="1089" spans="1:9" ht="18.75">
      <c r="A1089" s="20" t="s">
        <v>425</v>
      </c>
      <c r="B1089" s="13">
        <v>211</v>
      </c>
      <c r="C1089" s="14" t="s">
        <v>276</v>
      </c>
      <c r="D1089" s="14" t="s">
        <v>262</v>
      </c>
      <c r="E1089" s="14" t="s">
        <v>718</v>
      </c>
      <c r="F1089" s="14"/>
      <c r="G1089" s="15">
        <f>G1090</f>
        <v>6381.6</v>
      </c>
      <c r="H1089" s="15">
        <f>H1090</f>
        <v>9000</v>
      </c>
      <c r="I1089" s="15">
        <f>I1090</f>
        <v>9000</v>
      </c>
    </row>
    <row r="1090" spans="1:9" ht="37.5">
      <c r="A1090" s="47" t="s">
        <v>272</v>
      </c>
      <c r="B1090" s="13">
        <v>211</v>
      </c>
      <c r="C1090" s="14" t="s">
        <v>276</v>
      </c>
      <c r="D1090" s="14" t="s">
        <v>262</v>
      </c>
      <c r="E1090" s="14" t="s">
        <v>718</v>
      </c>
      <c r="F1090" s="14" t="s">
        <v>266</v>
      </c>
      <c r="G1090" s="15">
        <v>6381.6</v>
      </c>
      <c r="H1090" s="15">
        <v>9000</v>
      </c>
      <c r="I1090" s="15">
        <v>9000</v>
      </c>
    </row>
    <row r="1091" spans="1:9" ht="18.75">
      <c r="A1091" s="47" t="s">
        <v>427</v>
      </c>
      <c r="B1091" s="13">
        <v>211</v>
      </c>
      <c r="C1091" s="14" t="s">
        <v>276</v>
      </c>
      <c r="D1091" s="14" t="s">
        <v>262</v>
      </c>
      <c r="E1091" s="14" t="s">
        <v>719</v>
      </c>
      <c r="F1091" s="14"/>
      <c r="G1091" s="15">
        <f>G1092</f>
        <v>1482.1</v>
      </c>
      <c r="H1091" s="15">
        <f>H1092</f>
        <v>1542.8</v>
      </c>
      <c r="I1091" s="15">
        <f>I1092</f>
        <v>1620</v>
      </c>
    </row>
    <row r="1092" spans="1:9" ht="37.5">
      <c r="A1092" s="47" t="s">
        <v>272</v>
      </c>
      <c r="B1092" s="13">
        <v>211</v>
      </c>
      <c r="C1092" s="14" t="s">
        <v>276</v>
      </c>
      <c r="D1092" s="14" t="s">
        <v>262</v>
      </c>
      <c r="E1092" s="14" t="s">
        <v>719</v>
      </c>
      <c r="F1092" s="14" t="s">
        <v>266</v>
      </c>
      <c r="G1092" s="15">
        <v>1482.1</v>
      </c>
      <c r="H1092" s="15">
        <v>1542.8</v>
      </c>
      <c r="I1092" s="15">
        <v>1620</v>
      </c>
    </row>
    <row r="1093" spans="1:9" ht="39.75" customHeight="1">
      <c r="A1093" s="47" t="s">
        <v>334</v>
      </c>
      <c r="B1093" s="13">
        <v>211</v>
      </c>
      <c r="C1093" s="14" t="s">
        <v>276</v>
      </c>
      <c r="D1093" s="14" t="s">
        <v>262</v>
      </c>
      <c r="E1093" s="14" t="s">
        <v>8</v>
      </c>
      <c r="F1093" s="14"/>
      <c r="G1093" s="15">
        <f aca="true" t="shared" si="124" ref="G1093:I1094">G1094</f>
        <v>131191.2</v>
      </c>
      <c r="H1093" s="15">
        <f t="shared" si="124"/>
        <v>0</v>
      </c>
      <c r="I1093" s="15">
        <f t="shared" si="124"/>
        <v>0</v>
      </c>
    </row>
    <row r="1094" spans="1:9" ht="22.5" customHeight="1">
      <c r="A1094" s="47" t="s">
        <v>12</v>
      </c>
      <c r="B1094" s="13">
        <v>211</v>
      </c>
      <c r="C1094" s="14" t="s">
        <v>276</v>
      </c>
      <c r="D1094" s="14" t="s">
        <v>262</v>
      </c>
      <c r="E1094" s="14" t="s">
        <v>7</v>
      </c>
      <c r="F1094" s="14"/>
      <c r="G1094" s="15">
        <f t="shared" si="124"/>
        <v>131191.2</v>
      </c>
      <c r="H1094" s="15">
        <f t="shared" si="124"/>
        <v>0</v>
      </c>
      <c r="I1094" s="15">
        <f t="shared" si="124"/>
        <v>0</v>
      </c>
    </row>
    <row r="1095" spans="1:9" ht="42" customHeight="1">
      <c r="A1095" s="47" t="s">
        <v>210</v>
      </c>
      <c r="B1095" s="13">
        <v>211</v>
      </c>
      <c r="C1095" s="14" t="s">
        <v>276</v>
      </c>
      <c r="D1095" s="14" t="s">
        <v>262</v>
      </c>
      <c r="E1095" s="14" t="s">
        <v>7</v>
      </c>
      <c r="F1095" s="14" t="s">
        <v>296</v>
      </c>
      <c r="G1095" s="15">
        <v>131191.2</v>
      </c>
      <c r="H1095" s="15">
        <v>0</v>
      </c>
      <c r="I1095" s="15">
        <v>0</v>
      </c>
    </row>
    <row r="1096" spans="1:9" ht="18.75">
      <c r="A1096" s="20" t="s">
        <v>258</v>
      </c>
      <c r="B1096" s="13">
        <v>211</v>
      </c>
      <c r="C1096" s="14" t="s">
        <v>276</v>
      </c>
      <c r="D1096" s="14" t="s">
        <v>262</v>
      </c>
      <c r="E1096" s="14" t="s">
        <v>605</v>
      </c>
      <c r="F1096" s="14"/>
      <c r="G1096" s="22">
        <f>G1097+G1100</f>
        <v>3286</v>
      </c>
      <c r="H1096" s="22">
        <f>H1097+H1100</f>
        <v>3286</v>
      </c>
      <c r="I1096" s="22">
        <f>I1097+I1100</f>
        <v>3286</v>
      </c>
    </row>
    <row r="1097" spans="1:9" ht="18.75">
      <c r="A1097" s="20" t="s">
        <v>259</v>
      </c>
      <c r="B1097" s="13">
        <v>211</v>
      </c>
      <c r="C1097" s="14" t="s">
        <v>276</v>
      </c>
      <c r="D1097" s="14" t="s">
        <v>262</v>
      </c>
      <c r="E1097" s="14" t="s">
        <v>606</v>
      </c>
      <c r="F1097" s="14"/>
      <c r="G1097" s="22">
        <f aca="true" t="shared" si="125" ref="G1097:I1098">G1098</f>
        <v>557.2</v>
      </c>
      <c r="H1097" s="22">
        <f t="shared" si="125"/>
        <v>557.2</v>
      </c>
      <c r="I1097" s="22">
        <f t="shared" si="125"/>
        <v>557.2</v>
      </c>
    </row>
    <row r="1098" spans="1:9" ht="75">
      <c r="A1098" s="78" t="s">
        <v>414</v>
      </c>
      <c r="B1098" s="13">
        <v>211</v>
      </c>
      <c r="C1098" s="14" t="s">
        <v>276</v>
      </c>
      <c r="D1098" s="14" t="s">
        <v>262</v>
      </c>
      <c r="E1098" s="14" t="s">
        <v>720</v>
      </c>
      <c r="F1098" s="14"/>
      <c r="G1098" s="22">
        <f t="shared" si="125"/>
        <v>557.2</v>
      </c>
      <c r="H1098" s="22">
        <f t="shared" si="125"/>
        <v>557.2</v>
      </c>
      <c r="I1098" s="22">
        <f t="shared" si="125"/>
        <v>557.2</v>
      </c>
    </row>
    <row r="1099" spans="1:9" ht="37.5">
      <c r="A1099" s="20" t="s">
        <v>272</v>
      </c>
      <c r="B1099" s="13">
        <v>211</v>
      </c>
      <c r="C1099" s="14" t="s">
        <v>276</v>
      </c>
      <c r="D1099" s="14" t="s">
        <v>262</v>
      </c>
      <c r="E1099" s="14" t="s">
        <v>720</v>
      </c>
      <c r="F1099" s="14" t="s">
        <v>266</v>
      </c>
      <c r="G1099" s="22">
        <v>557.2</v>
      </c>
      <c r="H1099" s="22">
        <v>557.2</v>
      </c>
      <c r="I1099" s="22">
        <v>557.2</v>
      </c>
    </row>
    <row r="1100" spans="1:9" ht="56.25">
      <c r="A1100" s="20" t="s">
        <v>200</v>
      </c>
      <c r="B1100" s="13">
        <v>211</v>
      </c>
      <c r="C1100" s="14" t="s">
        <v>276</v>
      </c>
      <c r="D1100" s="14" t="s">
        <v>262</v>
      </c>
      <c r="E1100" s="14" t="s">
        <v>623</v>
      </c>
      <c r="F1100" s="14"/>
      <c r="G1100" s="22">
        <f aca="true" t="shared" si="126" ref="G1100:I1101">G1101</f>
        <v>2728.8</v>
      </c>
      <c r="H1100" s="22">
        <f t="shared" si="126"/>
        <v>2728.8</v>
      </c>
      <c r="I1100" s="22">
        <f t="shared" si="126"/>
        <v>2728.8</v>
      </c>
    </row>
    <row r="1101" spans="1:9" ht="112.5">
      <c r="A1101" s="20" t="s">
        <v>308</v>
      </c>
      <c r="B1101" s="13">
        <v>211</v>
      </c>
      <c r="C1101" s="14" t="s">
        <v>276</v>
      </c>
      <c r="D1101" s="14" t="s">
        <v>262</v>
      </c>
      <c r="E1101" s="14" t="s">
        <v>721</v>
      </c>
      <c r="F1101" s="14"/>
      <c r="G1101" s="22">
        <f t="shared" si="126"/>
        <v>2728.8</v>
      </c>
      <c r="H1101" s="22">
        <f t="shared" si="126"/>
        <v>2728.8</v>
      </c>
      <c r="I1101" s="22">
        <f t="shared" si="126"/>
        <v>2728.8</v>
      </c>
    </row>
    <row r="1102" spans="1:9" ht="18.75">
      <c r="A1102" s="20" t="s">
        <v>265</v>
      </c>
      <c r="B1102" s="13">
        <v>211</v>
      </c>
      <c r="C1102" s="14" t="s">
        <v>276</v>
      </c>
      <c r="D1102" s="14" t="s">
        <v>262</v>
      </c>
      <c r="E1102" s="14" t="s">
        <v>721</v>
      </c>
      <c r="F1102" s="14" t="s">
        <v>267</v>
      </c>
      <c r="G1102" s="15">
        <f>3718.1-989.3</f>
        <v>2728.8</v>
      </c>
      <c r="H1102" s="15">
        <f>3718.1-989.3</f>
        <v>2728.8</v>
      </c>
      <c r="I1102" s="15">
        <f>3718.1-989.3</f>
        <v>2728.8</v>
      </c>
    </row>
    <row r="1103" spans="1:9" ht="37.5">
      <c r="A1103" s="20" t="s">
        <v>320</v>
      </c>
      <c r="B1103" s="13">
        <v>211</v>
      </c>
      <c r="C1103" s="14" t="s">
        <v>276</v>
      </c>
      <c r="D1103" s="14" t="s">
        <v>276</v>
      </c>
      <c r="E1103" s="14"/>
      <c r="F1103" s="14"/>
      <c r="G1103" s="22">
        <f>G1108+G1130+G1119+G1114+G1125+G1104</f>
        <v>71591.2</v>
      </c>
      <c r="H1103" s="22">
        <f>H1108+H1130+H1119+H1114+H1125+H1104</f>
        <v>89229.9</v>
      </c>
      <c r="I1103" s="22">
        <f>I1108+I1130+I1119+I1114+I1125+I1104</f>
        <v>89277.6</v>
      </c>
    </row>
    <row r="1104" spans="1:9" ht="37.5">
      <c r="A1104" s="20" t="s">
        <v>333</v>
      </c>
      <c r="B1104" s="13">
        <v>211</v>
      </c>
      <c r="C1104" s="14" t="s">
        <v>276</v>
      </c>
      <c r="D1104" s="14" t="s">
        <v>276</v>
      </c>
      <c r="E1104" s="14" t="s">
        <v>641</v>
      </c>
      <c r="F1104" s="14"/>
      <c r="G1104" s="22">
        <f aca="true" t="shared" si="127" ref="G1104:I1106">G1105</f>
        <v>880</v>
      </c>
      <c r="H1104" s="22">
        <f t="shared" si="127"/>
        <v>880</v>
      </c>
      <c r="I1104" s="22">
        <f t="shared" si="127"/>
        <v>880</v>
      </c>
    </row>
    <row r="1105" spans="1:9" ht="37.5">
      <c r="A1105" s="20" t="s">
        <v>336</v>
      </c>
      <c r="B1105" s="13">
        <v>211</v>
      </c>
      <c r="C1105" s="14" t="s">
        <v>276</v>
      </c>
      <c r="D1105" s="14" t="s">
        <v>276</v>
      </c>
      <c r="E1105" s="14" t="s">
        <v>642</v>
      </c>
      <c r="F1105" s="14"/>
      <c r="G1105" s="22">
        <f t="shared" si="127"/>
        <v>880</v>
      </c>
      <c r="H1105" s="22">
        <f t="shared" si="127"/>
        <v>880</v>
      </c>
      <c r="I1105" s="22">
        <f t="shared" si="127"/>
        <v>880</v>
      </c>
    </row>
    <row r="1106" spans="1:9" ht="18.75">
      <c r="A1106" s="20" t="s">
        <v>105</v>
      </c>
      <c r="B1106" s="13">
        <v>211</v>
      </c>
      <c r="C1106" s="14" t="s">
        <v>276</v>
      </c>
      <c r="D1106" s="14" t="s">
        <v>276</v>
      </c>
      <c r="E1106" s="14" t="s">
        <v>104</v>
      </c>
      <c r="F1106" s="14"/>
      <c r="G1106" s="22">
        <f t="shared" si="127"/>
        <v>880</v>
      </c>
      <c r="H1106" s="22">
        <f t="shared" si="127"/>
        <v>880</v>
      </c>
      <c r="I1106" s="22">
        <f t="shared" si="127"/>
        <v>880</v>
      </c>
    </row>
    <row r="1107" spans="1:9" ht="37.5">
      <c r="A1107" s="20" t="s">
        <v>272</v>
      </c>
      <c r="B1107" s="13">
        <v>211</v>
      </c>
      <c r="C1107" s="14" t="s">
        <v>276</v>
      </c>
      <c r="D1107" s="14" t="s">
        <v>276</v>
      </c>
      <c r="E1107" s="14" t="s">
        <v>104</v>
      </c>
      <c r="F1107" s="14" t="s">
        <v>266</v>
      </c>
      <c r="G1107" s="22">
        <v>880</v>
      </c>
      <c r="H1107" s="22">
        <v>880</v>
      </c>
      <c r="I1107" s="22">
        <v>880</v>
      </c>
    </row>
    <row r="1108" spans="1:9" ht="56.25">
      <c r="A1108" s="20" t="s">
        <v>387</v>
      </c>
      <c r="B1108" s="13">
        <v>211</v>
      </c>
      <c r="C1108" s="14" t="s">
        <v>276</v>
      </c>
      <c r="D1108" s="14" t="s">
        <v>276</v>
      </c>
      <c r="E1108" s="14" t="s">
        <v>722</v>
      </c>
      <c r="F1108" s="14"/>
      <c r="G1108" s="22">
        <f>G1109</f>
        <v>14331.5</v>
      </c>
      <c r="H1108" s="22">
        <f>H1109</f>
        <v>14354.5</v>
      </c>
      <c r="I1108" s="22">
        <f>I1109</f>
        <v>14378.4</v>
      </c>
    </row>
    <row r="1109" spans="1:9" ht="37.5">
      <c r="A1109" s="20" t="s">
        <v>329</v>
      </c>
      <c r="B1109" s="13">
        <v>211</v>
      </c>
      <c r="C1109" s="14" t="s">
        <v>276</v>
      </c>
      <c r="D1109" s="14" t="s">
        <v>276</v>
      </c>
      <c r="E1109" s="14" t="s">
        <v>723</v>
      </c>
      <c r="F1109" s="14"/>
      <c r="G1109" s="22">
        <f>G1111+G1112+G1113</f>
        <v>14331.5</v>
      </c>
      <c r="H1109" s="22">
        <f>H1111+H1112+H1113</f>
        <v>14354.5</v>
      </c>
      <c r="I1109" s="22">
        <f>I1111+I1112+I1113</f>
        <v>14378.4</v>
      </c>
    </row>
    <row r="1110" spans="1:9" ht="18.75">
      <c r="A1110" s="20" t="s">
        <v>215</v>
      </c>
      <c r="B1110" s="13">
        <v>211</v>
      </c>
      <c r="C1110" s="14" t="s">
        <v>276</v>
      </c>
      <c r="D1110" s="14" t="s">
        <v>276</v>
      </c>
      <c r="E1110" s="14" t="s">
        <v>724</v>
      </c>
      <c r="F1110" s="14"/>
      <c r="G1110" s="22">
        <f>G1111+G1112+G1113</f>
        <v>14331.5</v>
      </c>
      <c r="H1110" s="22">
        <f>H1111+H1112+H1113</f>
        <v>14354.5</v>
      </c>
      <c r="I1110" s="22">
        <f>I1111+I1112+I1113</f>
        <v>14378.4</v>
      </c>
    </row>
    <row r="1111" spans="1:9" ht="75">
      <c r="A1111" s="20" t="s">
        <v>260</v>
      </c>
      <c r="B1111" s="13">
        <v>211</v>
      </c>
      <c r="C1111" s="14" t="s">
        <v>276</v>
      </c>
      <c r="D1111" s="14" t="s">
        <v>276</v>
      </c>
      <c r="E1111" s="14" t="s">
        <v>724</v>
      </c>
      <c r="F1111" s="14" t="s">
        <v>263</v>
      </c>
      <c r="G1111" s="101">
        <v>10834.5</v>
      </c>
      <c r="H1111" s="101">
        <v>10834.5</v>
      </c>
      <c r="I1111" s="101">
        <v>10834.5</v>
      </c>
    </row>
    <row r="1112" spans="1:9" ht="37.5">
      <c r="A1112" s="20" t="s">
        <v>272</v>
      </c>
      <c r="B1112" s="13">
        <v>211</v>
      </c>
      <c r="C1112" s="14" t="s">
        <v>276</v>
      </c>
      <c r="D1112" s="14" t="s">
        <v>276</v>
      </c>
      <c r="E1112" s="14" t="s">
        <v>724</v>
      </c>
      <c r="F1112" s="14" t="s">
        <v>266</v>
      </c>
      <c r="G1112" s="101">
        <v>1203.9</v>
      </c>
      <c r="H1112" s="101">
        <v>1226.9</v>
      </c>
      <c r="I1112" s="101">
        <v>1250.8</v>
      </c>
    </row>
    <row r="1113" spans="1:9" ht="18.75">
      <c r="A1113" s="20" t="s">
        <v>265</v>
      </c>
      <c r="B1113" s="13">
        <v>211</v>
      </c>
      <c r="C1113" s="14" t="s">
        <v>276</v>
      </c>
      <c r="D1113" s="14" t="s">
        <v>276</v>
      </c>
      <c r="E1113" s="14" t="s">
        <v>724</v>
      </c>
      <c r="F1113" s="14" t="s">
        <v>267</v>
      </c>
      <c r="G1113" s="101">
        <v>2293.1</v>
      </c>
      <c r="H1113" s="101">
        <v>2293.1</v>
      </c>
      <c r="I1113" s="101">
        <v>2293.1</v>
      </c>
    </row>
    <row r="1114" spans="1:9" ht="150">
      <c r="A1114" s="20" t="s">
        <v>184</v>
      </c>
      <c r="B1114" s="13">
        <v>211</v>
      </c>
      <c r="C1114" s="14" t="s">
        <v>276</v>
      </c>
      <c r="D1114" s="14" t="s">
        <v>276</v>
      </c>
      <c r="E1114" s="14" t="s">
        <v>725</v>
      </c>
      <c r="F1114" s="14"/>
      <c r="G1114" s="15">
        <f>G1115+G1117</f>
        <v>13117.8</v>
      </c>
      <c r="H1114" s="15">
        <f>H1115+H1117</f>
        <v>13328.1</v>
      </c>
      <c r="I1114" s="15">
        <f>I1115+I1117</f>
        <v>13351.9</v>
      </c>
    </row>
    <row r="1115" spans="1:9" ht="37.5">
      <c r="A1115" s="20" t="s">
        <v>336</v>
      </c>
      <c r="B1115" s="13">
        <v>211</v>
      </c>
      <c r="C1115" s="14" t="s">
        <v>276</v>
      </c>
      <c r="D1115" s="14" t="s">
        <v>276</v>
      </c>
      <c r="E1115" s="14" t="s">
        <v>41</v>
      </c>
      <c r="F1115" s="14"/>
      <c r="G1115" s="15">
        <f>G1116</f>
        <v>13022.599999999999</v>
      </c>
      <c r="H1115" s="15">
        <f>H1116</f>
        <v>13328.1</v>
      </c>
      <c r="I1115" s="15">
        <f>I1116</f>
        <v>13351.9</v>
      </c>
    </row>
    <row r="1116" spans="1:12" ht="37.5">
      <c r="A1116" s="20" t="s">
        <v>317</v>
      </c>
      <c r="B1116" s="13">
        <v>211</v>
      </c>
      <c r="C1116" s="14" t="s">
        <v>276</v>
      </c>
      <c r="D1116" s="14" t="s">
        <v>276</v>
      </c>
      <c r="E1116" s="14" t="s">
        <v>41</v>
      </c>
      <c r="F1116" s="14" t="s">
        <v>318</v>
      </c>
      <c r="G1116" s="15">
        <f>13309.8-287.2</f>
        <v>13022.599999999999</v>
      </c>
      <c r="H1116" s="15">
        <v>13328.1</v>
      </c>
      <c r="I1116" s="15">
        <v>13351.9</v>
      </c>
      <c r="J1116" s="9"/>
      <c r="K1116" s="10"/>
      <c r="L1116" s="11"/>
    </row>
    <row r="1117" spans="1:12" ht="37.5">
      <c r="A1117" s="20" t="s">
        <v>335</v>
      </c>
      <c r="B1117" s="13">
        <v>211</v>
      </c>
      <c r="C1117" s="14" t="s">
        <v>276</v>
      </c>
      <c r="D1117" s="14" t="s">
        <v>276</v>
      </c>
      <c r="E1117" s="14" t="s">
        <v>890</v>
      </c>
      <c r="F1117" s="14"/>
      <c r="G1117" s="15">
        <f>G1118</f>
        <v>95.2</v>
      </c>
      <c r="H1117" s="15">
        <f>H1118</f>
        <v>0</v>
      </c>
      <c r="I1117" s="15">
        <f>I1118</f>
        <v>0</v>
      </c>
      <c r="J1117" s="9"/>
      <c r="K1117" s="10"/>
      <c r="L1117" s="11"/>
    </row>
    <row r="1118" spans="1:12" ht="37.5">
      <c r="A1118" s="20" t="s">
        <v>317</v>
      </c>
      <c r="B1118" s="13">
        <v>211</v>
      </c>
      <c r="C1118" s="14" t="s">
        <v>276</v>
      </c>
      <c r="D1118" s="14" t="s">
        <v>276</v>
      </c>
      <c r="E1118" s="14" t="s">
        <v>890</v>
      </c>
      <c r="F1118" s="14" t="s">
        <v>318</v>
      </c>
      <c r="G1118" s="15">
        <v>95.2</v>
      </c>
      <c r="H1118" s="15">
        <v>0</v>
      </c>
      <c r="I1118" s="15">
        <v>0</v>
      </c>
      <c r="J1118" s="9"/>
      <c r="K1118" s="10"/>
      <c r="L1118" s="11"/>
    </row>
    <row r="1119" spans="1:9" ht="37.5">
      <c r="A1119" s="94" t="s">
        <v>421</v>
      </c>
      <c r="B1119" s="13">
        <v>211</v>
      </c>
      <c r="C1119" s="14" t="s">
        <v>276</v>
      </c>
      <c r="D1119" s="14" t="s">
        <v>276</v>
      </c>
      <c r="E1119" s="14" t="s">
        <v>710</v>
      </c>
      <c r="F1119" s="14"/>
      <c r="G1119" s="22">
        <f>G1120+G1122</f>
        <v>1353.2</v>
      </c>
      <c r="H1119" s="22">
        <f>H1120+H1122</f>
        <v>17998.8</v>
      </c>
      <c r="I1119" s="22">
        <f>I1120+I1122</f>
        <v>17998.8</v>
      </c>
    </row>
    <row r="1120" spans="1:9" ht="37.5">
      <c r="A1120" s="20" t="s">
        <v>336</v>
      </c>
      <c r="B1120" s="13">
        <v>211</v>
      </c>
      <c r="C1120" s="14" t="s">
        <v>276</v>
      </c>
      <c r="D1120" s="14" t="s">
        <v>276</v>
      </c>
      <c r="E1120" s="14" t="s">
        <v>726</v>
      </c>
      <c r="F1120" s="14"/>
      <c r="G1120" s="22">
        <f>G1121</f>
        <v>1353.2</v>
      </c>
      <c r="H1120" s="22">
        <f>H1121</f>
        <v>975</v>
      </c>
      <c r="I1120" s="22">
        <f>I1121</f>
        <v>975</v>
      </c>
    </row>
    <row r="1121" spans="1:9" ht="37.5">
      <c r="A1121" s="20" t="s">
        <v>272</v>
      </c>
      <c r="B1121" s="13">
        <v>211</v>
      </c>
      <c r="C1121" s="14" t="s">
        <v>276</v>
      </c>
      <c r="D1121" s="14" t="s">
        <v>276</v>
      </c>
      <c r="E1121" s="14" t="s">
        <v>726</v>
      </c>
      <c r="F1121" s="14" t="s">
        <v>266</v>
      </c>
      <c r="G1121" s="22">
        <v>1353.2</v>
      </c>
      <c r="H1121" s="22">
        <v>975</v>
      </c>
      <c r="I1121" s="22">
        <v>975</v>
      </c>
    </row>
    <row r="1122" spans="1:9" ht="37.5">
      <c r="A1122" s="20" t="s">
        <v>334</v>
      </c>
      <c r="B1122" s="13">
        <v>211</v>
      </c>
      <c r="C1122" s="14" t="s">
        <v>276</v>
      </c>
      <c r="D1122" s="14" t="s">
        <v>276</v>
      </c>
      <c r="E1122" s="14" t="s">
        <v>711</v>
      </c>
      <c r="F1122" s="14"/>
      <c r="G1122" s="22">
        <f aca="true" t="shared" si="128" ref="G1122:I1123">G1123</f>
        <v>0</v>
      </c>
      <c r="H1122" s="22">
        <f t="shared" si="128"/>
        <v>17023.8</v>
      </c>
      <c r="I1122" s="22">
        <f t="shared" si="128"/>
        <v>17023.8</v>
      </c>
    </row>
    <row r="1123" spans="1:9" ht="18.75">
      <c r="A1123" s="20" t="s">
        <v>373</v>
      </c>
      <c r="B1123" s="13">
        <v>211</v>
      </c>
      <c r="C1123" s="14" t="s">
        <v>276</v>
      </c>
      <c r="D1123" s="14" t="s">
        <v>276</v>
      </c>
      <c r="E1123" s="14" t="s">
        <v>727</v>
      </c>
      <c r="F1123" s="14"/>
      <c r="G1123" s="22">
        <f t="shared" si="128"/>
        <v>0</v>
      </c>
      <c r="H1123" s="22">
        <f t="shared" si="128"/>
        <v>17023.8</v>
      </c>
      <c r="I1123" s="22">
        <f t="shared" si="128"/>
        <v>17023.8</v>
      </c>
    </row>
    <row r="1124" spans="1:9" ht="37.5">
      <c r="A1124" s="20" t="s">
        <v>210</v>
      </c>
      <c r="B1124" s="13">
        <v>211</v>
      </c>
      <c r="C1124" s="14" t="s">
        <v>276</v>
      </c>
      <c r="D1124" s="14" t="s">
        <v>276</v>
      </c>
      <c r="E1124" s="14" t="s">
        <v>727</v>
      </c>
      <c r="F1124" s="14" t="s">
        <v>296</v>
      </c>
      <c r="G1124" s="22">
        <v>0</v>
      </c>
      <c r="H1124" s="22">
        <v>17023.8</v>
      </c>
      <c r="I1124" s="22">
        <v>17023.8</v>
      </c>
    </row>
    <row r="1125" spans="1:9" ht="75">
      <c r="A1125" s="20" t="s">
        <v>429</v>
      </c>
      <c r="B1125" s="13">
        <v>211</v>
      </c>
      <c r="C1125" s="14" t="s">
        <v>276</v>
      </c>
      <c r="D1125" s="14" t="s">
        <v>276</v>
      </c>
      <c r="E1125" s="14" t="s">
        <v>728</v>
      </c>
      <c r="F1125" s="14"/>
      <c r="G1125" s="15">
        <f>G1126</f>
        <v>41747.4</v>
      </c>
      <c r="H1125" s="15">
        <f>H1126</f>
        <v>42507.200000000004</v>
      </c>
      <c r="I1125" s="15">
        <f>I1126</f>
        <v>42507.200000000004</v>
      </c>
    </row>
    <row r="1126" spans="1:9" ht="37.5">
      <c r="A1126" s="78" t="s">
        <v>329</v>
      </c>
      <c r="B1126" s="13">
        <v>211</v>
      </c>
      <c r="C1126" s="14" t="s">
        <v>276</v>
      </c>
      <c r="D1126" s="14" t="s">
        <v>276</v>
      </c>
      <c r="E1126" s="14" t="s">
        <v>729</v>
      </c>
      <c r="F1126" s="74"/>
      <c r="G1126" s="15">
        <f>G1127+G1128+G1129</f>
        <v>41747.4</v>
      </c>
      <c r="H1126" s="15">
        <f>H1127+H1128+H1129</f>
        <v>42507.200000000004</v>
      </c>
      <c r="I1126" s="15">
        <f>I1127+I1128+I1129</f>
        <v>42507.200000000004</v>
      </c>
    </row>
    <row r="1127" spans="1:9" ht="75">
      <c r="A1127" s="20" t="s">
        <v>260</v>
      </c>
      <c r="B1127" s="13">
        <v>211</v>
      </c>
      <c r="C1127" s="14" t="s">
        <v>276</v>
      </c>
      <c r="D1127" s="14" t="s">
        <v>276</v>
      </c>
      <c r="E1127" s="14" t="s">
        <v>729</v>
      </c>
      <c r="F1127" s="74" t="s">
        <v>263</v>
      </c>
      <c r="G1127" s="15">
        <v>34058.8</v>
      </c>
      <c r="H1127" s="15">
        <v>37232.9</v>
      </c>
      <c r="I1127" s="15">
        <v>37232.9</v>
      </c>
    </row>
    <row r="1128" spans="1:9" ht="37.5">
      <c r="A1128" s="20" t="s">
        <v>264</v>
      </c>
      <c r="B1128" s="13">
        <v>211</v>
      </c>
      <c r="C1128" s="14" t="s">
        <v>276</v>
      </c>
      <c r="D1128" s="14" t="s">
        <v>276</v>
      </c>
      <c r="E1128" s="14" t="s">
        <v>729</v>
      </c>
      <c r="F1128" s="74" t="s">
        <v>266</v>
      </c>
      <c r="G1128" s="15">
        <v>7257.2</v>
      </c>
      <c r="H1128" s="15">
        <v>4842.9</v>
      </c>
      <c r="I1128" s="15">
        <v>4842.9</v>
      </c>
    </row>
    <row r="1129" spans="1:9" ht="18.75">
      <c r="A1129" s="20" t="s">
        <v>265</v>
      </c>
      <c r="B1129" s="13">
        <v>211</v>
      </c>
      <c r="C1129" s="14" t="s">
        <v>276</v>
      </c>
      <c r="D1129" s="14" t="s">
        <v>276</v>
      </c>
      <c r="E1129" s="14" t="s">
        <v>729</v>
      </c>
      <c r="F1129" s="74" t="s">
        <v>267</v>
      </c>
      <c r="G1129" s="15">
        <v>431.4</v>
      </c>
      <c r="H1129" s="15">
        <v>431.4</v>
      </c>
      <c r="I1129" s="15">
        <v>431.4</v>
      </c>
    </row>
    <row r="1130" spans="1:9" ht="18.75">
      <c r="A1130" s="20" t="s">
        <v>258</v>
      </c>
      <c r="B1130" s="13">
        <v>211</v>
      </c>
      <c r="C1130" s="14" t="s">
        <v>276</v>
      </c>
      <c r="D1130" s="14" t="s">
        <v>276</v>
      </c>
      <c r="E1130" s="14" t="s">
        <v>605</v>
      </c>
      <c r="F1130" s="14"/>
      <c r="G1130" s="22">
        <f aca="true" t="shared" si="129" ref="G1130:I1131">G1131</f>
        <v>161.3</v>
      </c>
      <c r="H1130" s="22">
        <f t="shared" si="129"/>
        <v>161.29999999999998</v>
      </c>
      <c r="I1130" s="22">
        <f t="shared" si="129"/>
        <v>161.29999999999998</v>
      </c>
    </row>
    <row r="1131" spans="1:9" ht="18.75">
      <c r="A1131" s="20" t="s">
        <v>259</v>
      </c>
      <c r="B1131" s="13">
        <v>211</v>
      </c>
      <c r="C1131" s="14" t="s">
        <v>276</v>
      </c>
      <c r="D1131" s="14" t="s">
        <v>276</v>
      </c>
      <c r="E1131" s="14" t="s">
        <v>606</v>
      </c>
      <c r="F1131" s="14"/>
      <c r="G1131" s="22">
        <f t="shared" si="129"/>
        <v>161.3</v>
      </c>
      <c r="H1131" s="22">
        <f t="shared" si="129"/>
        <v>161.29999999999998</v>
      </c>
      <c r="I1131" s="22">
        <f t="shared" si="129"/>
        <v>161.29999999999998</v>
      </c>
    </row>
    <row r="1132" spans="1:9" ht="56.25">
      <c r="A1132" s="20" t="s">
        <v>242</v>
      </c>
      <c r="B1132" s="13">
        <v>211</v>
      </c>
      <c r="C1132" s="14" t="s">
        <v>276</v>
      </c>
      <c r="D1132" s="14" t="s">
        <v>276</v>
      </c>
      <c r="E1132" s="14" t="s">
        <v>731</v>
      </c>
      <c r="F1132" s="14"/>
      <c r="G1132" s="22">
        <f>G1133+G1134</f>
        <v>161.3</v>
      </c>
      <c r="H1132" s="22">
        <f>H1133+H1134</f>
        <v>161.29999999999998</v>
      </c>
      <c r="I1132" s="22">
        <f>I1133+I1134</f>
        <v>161.29999999999998</v>
      </c>
    </row>
    <row r="1133" spans="1:9" ht="75">
      <c r="A1133" s="20" t="s">
        <v>260</v>
      </c>
      <c r="B1133" s="13">
        <v>211</v>
      </c>
      <c r="C1133" s="14" t="s">
        <v>276</v>
      </c>
      <c r="D1133" s="14" t="s">
        <v>276</v>
      </c>
      <c r="E1133" s="14" t="s">
        <v>731</v>
      </c>
      <c r="F1133" s="14" t="s">
        <v>263</v>
      </c>
      <c r="G1133" s="22">
        <v>151.8</v>
      </c>
      <c r="H1133" s="22">
        <f>140.5+11.7</f>
        <v>152.2</v>
      </c>
      <c r="I1133" s="22">
        <f>140.5+11.7</f>
        <v>152.2</v>
      </c>
    </row>
    <row r="1134" spans="1:9" ht="37.5">
      <c r="A1134" s="20" t="s">
        <v>264</v>
      </c>
      <c r="B1134" s="13">
        <v>211</v>
      </c>
      <c r="C1134" s="14" t="s">
        <v>276</v>
      </c>
      <c r="D1134" s="14" t="s">
        <v>276</v>
      </c>
      <c r="E1134" s="14" t="s">
        <v>731</v>
      </c>
      <c r="F1134" s="14" t="s">
        <v>266</v>
      </c>
      <c r="G1134" s="22">
        <v>9.5</v>
      </c>
      <c r="H1134" s="22">
        <v>9.1</v>
      </c>
      <c r="I1134" s="22">
        <v>9.1</v>
      </c>
    </row>
    <row r="1135" spans="1:10" ht="18.75">
      <c r="A1135" s="20" t="s">
        <v>277</v>
      </c>
      <c r="B1135" s="13" t="s">
        <v>297</v>
      </c>
      <c r="C1135" s="14" t="s">
        <v>275</v>
      </c>
      <c r="D1135" s="14" t="s">
        <v>251</v>
      </c>
      <c r="E1135" s="14"/>
      <c r="F1135" s="14"/>
      <c r="G1135" s="22">
        <f>G1159+G1163+G1136+G1150</f>
        <v>418840.2</v>
      </c>
      <c r="H1135" s="22">
        <f>H1159+H1163+H1136+H1151</f>
        <v>997665.1000000001</v>
      </c>
      <c r="I1135" s="22">
        <f>I1159+I1163+I1136+I1151</f>
        <v>671343.9</v>
      </c>
      <c r="J1135" s="3"/>
    </row>
    <row r="1136" spans="1:9" ht="18.75">
      <c r="A1136" s="20" t="s">
        <v>364</v>
      </c>
      <c r="B1136" s="13">
        <v>211</v>
      </c>
      <c r="C1136" s="14" t="s">
        <v>275</v>
      </c>
      <c r="D1136" s="14" t="s">
        <v>261</v>
      </c>
      <c r="E1136" s="14"/>
      <c r="F1136" s="14"/>
      <c r="G1136" s="22">
        <f aca="true" t="shared" si="130" ref="G1136:I1137">G1137</f>
        <v>411491</v>
      </c>
      <c r="H1136" s="22">
        <f t="shared" si="130"/>
        <v>507401.4</v>
      </c>
      <c r="I1136" s="22">
        <f t="shared" si="130"/>
        <v>0</v>
      </c>
    </row>
    <row r="1137" spans="1:9" ht="37.5">
      <c r="A1137" s="47" t="s">
        <v>365</v>
      </c>
      <c r="B1137" s="13">
        <v>211</v>
      </c>
      <c r="C1137" s="14" t="s">
        <v>275</v>
      </c>
      <c r="D1137" s="14" t="s">
        <v>261</v>
      </c>
      <c r="E1137" s="14" t="s">
        <v>469</v>
      </c>
      <c r="F1137" s="14"/>
      <c r="G1137" s="22">
        <f t="shared" si="130"/>
        <v>411491</v>
      </c>
      <c r="H1137" s="22">
        <f t="shared" si="130"/>
        <v>507401.4</v>
      </c>
      <c r="I1137" s="22">
        <f t="shared" si="130"/>
        <v>0</v>
      </c>
    </row>
    <row r="1138" spans="1:9" ht="37.5">
      <c r="A1138" s="47" t="s">
        <v>384</v>
      </c>
      <c r="B1138" s="13">
        <v>211</v>
      </c>
      <c r="C1138" s="14" t="s">
        <v>275</v>
      </c>
      <c r="D1138" s="14" t="s">
        <v>261</v>
      </c>
      <c r="E1138" s="14" t="s">
        <v>470</v>
      </c>
      <c r="F1138" s="14"/>
      <c r="G1138" s="22">
        <f>G1145+G1142+G1139</f>
        <v>411491</v>
      </c>
      <c r="H1138" s="22">
        <f>H1145+H1142+H1139</f>
        <v>507401.4</v>
      </c>
      <c r="I1138" s="22">
        <f>I1145+I1142+I1139</f>
        <v>0</v>
      </c>
    </row>
    <row r="1139" spans="1:9" ht="37.5">
      <c r="A1139" s="20" t="s">
        <v>335</v>
      </c>
      <c r="B1139" s="13"/>
      <c r="C1139" s="14"/>
      <c r="D1139" s="14"/>
      <c r="E1139" s="14" t="s">
        <v>439</v>
      </c>
      <c r="F1139" s="14"/>
      <c r="G1139" s="22">
        <f aca="true" t="shared" si="131" ref="G1139:I1140">G1140</f>
        <v>1044.6</v>
      </c>
      <c r="H1139" s="22">
        <f t="shared" si="131"/>
        <v>0</v>
      </c>
      <c r="I1139" s="22">
        <f t="shared" si="131"/>
        <v>0</v>
      </c>
    </row>
    <row r="1140" spans="1:9" ht="21" customHeight="1">
      <c r="A1140" s="20" t="s">
        <v>892</v>
      </c>
      <c r="B1140" s="13">
        <v>211</v>
      </c>
      <c r="C1140" s="14" t="s">
        <v>275</v>
      </c>
      <c r="D1140" s="14" t="s">
        <v>261</v>
      </c>
      <c r="E1140" s="14" t="s">
        <v>891</v>
      </c>
      <c r="F1140" s="14"/>
      <c r="G1140" s="22">
        <f t="shared" si="131"/>
        <v>1044.6</v>
      </c>
      <c r="H1140" s="22">
        <f t="shared" si="131"/>
        <v>0</v>
      </c>
      <c r="I1140" s="22">
        <f t="shared" si="131"/>
        <v>0</v>
      </c>
    </row>
    <row r="1141" spans="1:9" ht="37.5">
      <c r="A1141" s="20" t="s">
        <v>317</v>
      </c>
      <c r="B1141" s="13">
        <v>211</v>
      </c>
      <c r="C1141" s="14" t="s">
        <v>275</v>
      </c>
      <c r="D1141" s="14" t="s">
        <v>261</v>
      </c>
      <c r="E1141" s="14" t="s">
        <v>891</v>
      </c>
      <c r="F1141" s="14" t="s">
        <v>318</v>
      </c>
      <c r="G1141" s="22">
        <v>1044.6</v>
      </c>
      <c r="H1141" s="22">
        <v>0</v>
      </c>
      <c r="I1141" s="22">
        <v>0</v>
      </c>
    </row>
    <row r="1142" spans="1:9" ht="37.5" customHeight="1">
      <c r="A1142" s="47" t="s">
        <v>334</v>
      </c>
      <c r="B1142" s="13">
        <v>211</v>
      </c>
      <c r="C1142" s="14" t="s">
        <v>275</v>
      </c>
      <c r="D1142" s="14" t="s">
        <v>261</v>
      </c>
      <c r="E1142" s="14" t="s">
        <v>25</v>
      </c>
      <c r="F1142" s="14"/>
      <c r="G1142" s="22">
        <f aca="true" t="shared" si="132" ref="G1142:I1143">G1143</f>
        <v>439.7</v>
      </c>
      <c r="H1142" s="22">
        <f t="shared" si="132"/>
        <v>0</v>
      </c>
      <c r="I1142" s="22">
        <f t="shared" si="132"/>
        <v>0</v>
      </c>
    </row>
    <row r="1143" spans="1:9" ht="18.75">
      <c r="A1143" s="47" t="s">
        <v>27</v>
      </c>
      <c r="B1143" s="13">
        <v>211</v>
      </c>
      <c r="C1143" s="14" t="s">
        <v>275</v>
      </c>
      <c r="D1143" s="14" t="s">
        <v>261</v>
      </c>
      <c r="E1143" s="14" t="s">
        <v>26</v>
      </c>
      <c r="F1143" s="14"/>
      <c r="G1143" s="22">
        <f t="shared" si="132"/>
        <v>439.7</v>
      </c>
      <c r="H1143" s="22">
        <f t="shared" si="132"/>
        <v>0</v>
      </c>
      <c r="I1143" s="22">
        <f t="shared" si="132"/>
        <v>0</v>
      </c>
    </row>
    <row r="1144" spans="1:9" ht="37.5">
      <c r="A1144" s="20" t="s">
        <v>210</v>
      </c>
      <c r="B1144" s="13">
        <v>211</v>
      </c>
      <c r="C1144" s="14" t="s">
        <v>275</v>
      </c>
      <c r="D1144" s="14" t="s">
        <v>261</v>
      </c>
      <c r="E1144" s="14" t="s">
        <v>26</v>
      </c>
      <c r="F1144" s="14" t="s">
        <v>296</v>
      </c>
      <c r="G1144" s="22">
        <v>439.7</v>
      </c>
      <c r="H1144" s="22">
        <v>0</v>
      </c>
      <c r="I1144" s="22">
        <v>0</v>
      </c>
    </row>
    <row r="1145" spans="1:9" ht="56.25">
      <c r="A1145" s="20" t="s">
        <v>228</v>
      </c>
      <c r="B1145" s="13">
        <v>211</v>
      </c>
      <c r="C1145" s="14" t="s">
        <v>275</v>
      </c>
      <c r="D1145" s="14" t="s">
        <v>261</v>
      </c>
      <c r="E1145" s="14" t="s">
        <v>732</v>
      </c>
      <c r="F1145" s="14"/>
      <c r="G1145" s="22">
        <f>G1146+G1148</f>
        <v>410006.7</v>
      </c>
      <c r="H1145" s="22">
        <f>H1146+H1148</f>
        <v>507401.4</v>
      </c>
      <c r="I1145" s="22">
        <f>I1146+I1148</f>
        <v>0</v>
      </c>
    </row>
    <row r="1146" spans="1:9" ht="75">
      <c r="A1146" s="20" t="s">
        <v>185</v>
      </c>
      <c r="B1146" s="13">
        <v>211</v>
      </c>
      <c r="C1146" s="14" t="s">
        <v>275</v>
      </c>
      <c r="D1146" s="14" t="s">
        <v>261</v>
      </c>
      <c r="E1146" s="14" t="s">
        <v>733</v>
      </c>
      <c r="F1146" s="14"/>
      <c r="G1146" s="22">
        <f>G1147</f>
        <v>409594.7</v>
      </c>
      <c r="H1146" s="22">
        <f>H1147</f>
        <v>506892.4</v>
      </c>
      <c r="I1146" s="22">
        <f>I1147</f>
        <v>0</v>
      </c>
    </row>
    <row r="1147" spans="1:9" ht="37.5">
      <c r="A1147" s="20" t="s">
        <v>210</v>
      </c>
      <c r="B1147" s="13">
        <v>211</v>
      </c>
      <c r="C1147" s="14" t="s">
        <v>275</v>
      </c>
      <c r="D1147" s="14" t="s">
        <v>261</v>
      </c>
      <c r="E1147" s="14" t="s">
        <v>733</v>
      </c>
      <c r="F1147" s="14" t="s">
        <v>296</v>
      </c>
      <c r="G1147" s="22">
        <v>409594.7</v>
      </c>
      <c r="H1147" s="22">
        <v>506892.4</v>
      </c>
      <c r="I1147" s="22">
        <v>0</v>
      </c>
    </row>
    <row r="1148" spans="1:9" ht="56.25">
      <c r="A1148" s="20" t="s">
        <v>84</v>
      </c>
      <c r="B1148" s="13">
        <v>211</v>
      </c>
      <c r="C1148" s="14" t="s">
        <v>275</v>
      </c>
      <c r="D1148" s="14" t="s">
        <v>261</v>
      </c>
      <c r="E1148" s="14" t="s">
        <v>734</v>
      </c>
      <c r="F1148" s="14"/>
      <c r="G1148" s="22">
        <f>G1149</f>
        <v>412</v>
      </c>
      <c r="H1148" s="22">
        <f>H1149</f>
        <v>509</v>
      </c>
      <c r="I1148" s="22">
        <f>I1149</f>
        <v>0</v>
      </c>
    </row>
    <row r="1149" spans="1:9" ht="37.5">
      <c r="A1149" s="20" t="s">
        <v>210</v>
      </c>
      <c r="B1149" s="13">
        <v>211</v>
      </c>
      <c r="C1149" s="14" t="s">
        <v>275</v>
      </c>
      <c r="D1149" s="14" t="s">
        <v>261</v>
      </c>
      <c r="E1149" s="14" t="s">
        <v>734</v>
      </c>
      <c r="F1149" s="14" t="s">
        <v>296</v>
      </c>
      <c r="G1149" s="22">
        <v>412</v>
      </c>
      <c r="H1149" s="22">
        <v>509</v>
      </c>
      <c r="I1149" s="22">
        <v>0</v>
      </c>
    </row>
    <row r="1150" spans="1:9" ht="18.75">
      <c r="A1150" s="20" t="s">
        <v>342</v>
      </c>
      <c r="B1150" s="13">
        <v>211</v>
      </c>
      <c r="C1150" s="14" t="s">
        <v>275</v>
      </c>
      <c r="D1150" s="14" t="s">
        <v>299</v>
      </c>
      <c r="E1150" s="14"/>
      <c r="F1150" s="14"/>
      <c r="G1150" s="22">
        <f>G1151</f>
        <v>6266.2</v>
      </c>
      <c r="H1150" s="22">
        <f>H1151</f>
        <v>488694.5</v>
      </c>
      <c r="I1150" s="22">
        <f>I1151</f>
        <v>669751.3</v>
      </c>
    </row>
    <row r="1151" spans="1:9" ht="75">
      <c r="A1151" s="96" t="s">
        <v>92</v>
      </c>
      <c r="B1151" s="13">
        <v>211</v>
      </c>
      <c r="C1151" s="14" t="s">
        <v>275</v>
      </c>
      <c r="D1151" s="14" t="s">
        <v>299</v>
      </c>
      <c r="E1151" s="14" t="s">
        <v>93</v>
      </c>
      <c r="F1151" s="14"/>
      <c r="G1151" s="22">
        <f>G1152+G1153</f>
        <v>6266.2</v>
      </c>
      <c r="H1151" s="22">
        <f>H1152+H1153</f>
        <v>488694.5</v>
      </c>
      <c r="I1151" s="22">
        <f>I1152+I1153</f>
        <v>669751.3</v>
      </c>
    </row>
    <row r="1152" spans="1:9" ht="37.5">
      <c r="A1152" s="20" t="s">
        <v>335</v>
      </c>
      <c r="B1152" s="13">
        <v>211</v>
      </c>
      <c r="C1152" s="14" t="s">
        <v>275</v>
      </c>
      <c r="D1152" s="14" t="s">
        <v>299</v>
      </c>
      <c r="E1152" s="14" t="s">
        <v>127</v>
      </c>
      <c r="F1152" s="14"/>
      <c r="G1152" s="22">
        <f>G1155+G1157</f>
        <v>5834.2</v>
      </c>
      <c r="H1152" s="22">
        <f>H1155+H1157</f>
        <v>488694.5</v>
      </c>
      <c r="I1152" s="22">
        <f>I1155+I1157</f>
        <v>669751.3</v>
      </c>
    </row>
    <row r="1153" spans="1:9" ht="18.75">
      <c r="A1153" s="96" t="s">
        <v>749</v>
      </c>
      <c r="B1153" s="13">
        <v>211</v>
      </c>
      <c r="C1153" s="14" t="s">
        <v>275</v>
      </c>
      <c r="D1153" s="14" t="s">
        <v>299</v>
      </c>
      <c r="E1153" s="14" t="s">
        <v>880</v>
      </c>
      <c r="F1153" s="14"/>
      <c r="G1153" s="22">
        <f>G1154</f>
        <v>432</v>
      </c>
      <c r="H1153" s="22">
        <f>H1154</f>
        <v>0</v>
      </c>
      <c r="I1153" s="22">
        <f>I1154</f>
        <v>0</v>
      </c>
    </row>
    <row r="1154" spans="1:9" ht="37.5">
      <c r="A1154" s="43" t="s">
        <v>317</v>
      </c>
      <c r="B1154" s="13">
        <v>211</v>
      </c>
      <c r="C1154" s="14" t="s">
        <v>275</v>
      </c>
      <c r="D1154" s="14" t="s">
        <v>299</v>
      </c>
      <c r="E1154" s="14" t="s">
        <v>880</v>
      </c>
      <c r="F1154" s="14" t="s">
        <v>318</v>
      </c>
      <c r="G1154" s="22">
        <v>432</v>
      </c>
      <c r="H1154" s="22">
        <v>0</v>
      </c>
      <c r="I1154" s="22">
        <v>0</v>
      </c>
    </row>
    <row r="1155" spans="1:9" ht="56.25">
      <c r="A1155" s="96" t="s">
        <v>96</v>
      </c>
      <c r="B1155" s="13">
        <v>211</v>
      </c>
      <c r="C1155" s="14" t="s">
        <v>275</v>
      </c>
      <c r="D1155" s="14" t="s">
        <v>299</v>
      </c>
      <c r="E1155" s="102" t="s">
        <v>94</v>
      </c>
      <c r="F1155" s="14"/>
      <c r="G1155" s="22">
        <f>G1156</f>
        <v>5791.2</v>
      </c>
      <c r="H1155" s="22">
        <f>H1156</f>
        <v>488200.5</v>
      </c>
      <c r="I1155" s="22">
        <f>I1156</f>
        <v>669081.3</v>
      </c>
    </row>
    <row r="1156" spans="1:9" ht="37.5">
      <c r="A1156" s="96" t="s">
        <v>210</v>
      </c>
      <c r="B1156" s="13">
        <v>211</v>
      </c>
      <c r="C1156" s="14" t="s">
        <v>275</v>
      </c>
      <c r="D1156" s="14" t="s">
        <v>299</v>
      </c>
      <c r="E1156" s="102" t="s">
        <v>94</v>
      </c>
      <c r="F1156" s="14" t="s">
        <v>296</v>
      </c>
      <c r="G1156" s="22">
        <v>5791.2</v>
      </c>
      <c r="H1156" s="22">
        <v>488200.5</v>
      </c>
      <c r="I1156" s="22">
        <v>669081.3</v>
      </c>
    </row>
    <row r="1157" spans="1:9" ht="37.5">
      <c r="A1157" s="20" t="s">
        <v>139</v>
      </c>
      <c r="B1157" s="13">
        <v>211</v>
      </c>
      <c r="C1157" s="14" t="s">
        <v>275</v>
      </c>
      <c r="D1157" s="14" t="s">
        <v>299</v>
      </c>
      <c r="E1157" s="102" t="s">
        <v>95</v>
      </c>
      <c r="F1157" s="14"/>
      <c r="G1157" s="22">
        <f>G1158</f>
        <v>43</v>
      </c>
      <c r="H1157" s="22">
        <f>H1158</f>
        <v>494</v>
      </c>
      <c r="I1157" s="22">
        <f>I1158</f>
        <v>670</v>
      </c>
    </row>
    <row r="1158" spans="1:9" ht="37.5">
      <c r="A1158" s="96" t="s">
        <v>210</v>
      </c>
      <c r="B1158" s="13">
        <v>211</v>
      </c>
      <c r="C1158" s="14" t="s">
        <v>275</v>
      </c>
      <c r="D1158" s="14" t="s">
        <v>299</v>
      </c>
      <c r="E1158" s="102" t="s">
        <v>95</v>
      </c>
      <c r="F1158" s="14" t="s">
        <v>296</v>
      </c>
      <c r="G1158" s="22">
        <v>43</v>
      </c>
      <c r="H1158" s="22">
        <v>494</v>
      </c>
      <c r="I1158" s="22">
        <v>670</v>
      </c>
    </row>
    <row r="1159" spans="1:9" ht="37.5">
      <c r="A1159" s="20" t="s">
        <v>278</v>
      </c>
      <c r="B1159" s="13">
        <v>211</v>
      </c>
      <c r="C1159" s="14" t="s">
        <v>275</v>
      </c>
      <c r="D1159" s="14" t="s">
        <v>276</v>
      </c>
      <c r="E1159" s="14"/>
      <c r="F1159" s="14"/>
      <c r="G1159" s="22">
        <f>G1160</f>
        <v>140</v>
      </c>
      <c r="H1159" s="22">
        <f>H1160</f>
        <v>467.2</v>
      </c>
      <c r="I1159" s="22">
        <f>I1160</f>
        <v>490.6</v>
      </c>
    </row>
    <row r="1160" spans="1:9" ht="37.5">
      <c r="A1160" s="20" t="s">
        <v>158</v>
      </c>
      <c r="B1160" s="13">
        <v>211</v>
      </c>
      <c r="C1160" s="14" t="s">
        <v>275</v>
      </c>
      <c r="D1160" s="14" t="s">
        <v>276</v>
      </c>
      <c r="E1160" s="14" t="s">
        <v>448</v>
      </c>
      <c r="F1160" s="14"/>
      <c r="G1160" s="22">
        <f>G1162</f>
        <v>140</v>
      </c>
      <c r="H1160" s="22">
        <f>H1162</f>
        <v>467.2</v>
      </c>
      <c r="I1160" s="22">
        <f>I1162</f>
        <v>490.6</v>
      </c>
    </row>
    <row r="1161" spans="1:9" ht="18.75">
      <c r="A1161" s="20" t="s">
        <v>259</v>
      </c>
      <c r="B1161" s="13">
        <v>211</v>
      </c>
      <c r="C1161" s="14" t="s">
        <v>275</v>
      </c>
      <c r="D1161" s="14" t="s">
        <v>276</v>
      </c>
      <c r="E1161" s="14" t="s">
        <v>449</v>
      </c>
      <c r="F1161" s="14"/>
      <c r="G1161" s="22">
        <f>G1162</f>
        <v>140</v>
      </c>
      <c r="H1161" s="22">
        <f>H1162</f>
        <v>467.2</v>
      </c>
      <c r="I1161" s="22">
        <f>I1162</f>
        <v>490.6</v>
      </c>
    </row>
    <row r="1162" spans="1:9" ht="37.5">
      <c r="A1162" s="20" t="s">
        <v>272</v>
      </c>
      <c r="B1162" s="13">
        <v>211</v>
      </c>
      <c r="C1162" s="14" t="s">
        <v>275</v>
      </c>
      <c r="D1162" s="14" t="s">
        <v>276</v>
      </c>
      <c r="E1162" s="14" t="s">
        <v>449</v>
      </c>
      <c r="F1162" s="14" t="s">
        <v>266</v>
      </c>
      <c r="G1162" s="15">
        <v>140</v>
      </c>
      <c r="H1162" s="15">
        <v>467.2</v>
      </c>
      <c r="I1162" s="22">
        <v>490.6</v>
      </c>
    </row>
    <row r="1163" spans="1:9" ht="18.75">
      <c r="A1163" s="20" t="s">
        <v>309</v>
      </c>
      <c r="B1163" s="13" t="s">
        <v>297</v>
      </c>
      <c r="C1163" s="14" t="s">
        <v>275</v>
      </c>
      <c r="D1163" s="14" t="s">
        <v>310</v>
      </c>
      <c r="E1163" s="14"/>
      <c r="F1163" s="14"/>
      <c r="G1163" s="22">
        <f>G1168+G1164+G1176</f>
        <v>943</v>
      </c>
      <c r="H1163" s="22">
        <f>H1168+H1164+H1176</f>
        <v>1102</v>
      </c>
      <c r="I1163" s="22">
        <f>I1168+I1164+I1176</f>
        <v>1102</v>
      </c>
    </row>
    <row r="1164" spans="1:9" ht="56.25">
      <c r="A1164" s="20" t="s">
        <v>212</v>
      </c>
      <c r="B1164" s="13">
        <v>211</v>
      </c>
      <c r="C1164" s="14" t="s">
        <v>275</v>
      </c>
      <c r="D1164" s="14" t="s">
        <v>310</v>
      </c>
      <c r="E1164" s="14" t="s">
        <v>497</v>
      </c>
      <c r="F1164" s="14"/>
      <c r="G1164" s="22">
        <f>G1165</f>
        <v>90</v>
      </c>
      <c r="H1164" s="22">
        <f>H1165</f>
        <v>279</v>
      </c>
      <c r="I1164" s="22">
        <f>I1165</f>
        <v>279</v>
      </c>
    </row>
    <row r="1165" spans="1:9" ht="18.75">
      <c r="A1165" s="20" t="s">
        <v>259</v>
      </c>
      <c r="B1165" s="13">
        <v>211</v>
      </c>
      <c r="C1165" s="14" t="s">
        <v>275</v>
      </c>
      <c r="D1165" s="14" t="s">
        <v>310</v>
      </c>
      <c r="E1165" s="14" t="s">
        <v>735</v>
      </c>
      <c r="F1165" s="14"/>
      <c r="G1165" s="22">
        <f>G1167+G1166</f>
        <v>90</v>
      </c>
      <c r="H1165" s="22">
        <f>H1167+H1166</f>
        <v>279</v>
      </c>
      <c r="I1165" s="22">
        <f>I1167+I1166</f>
        <v>279</v>
      </c>
    </row>
    <row r="1166" spans="1:9" ht="37.5">
      <c r="A1166" s="20" t="s">
        <v>272</v>
      </c>
      <c r="B1166" s="13">
        <v>211</v>
      </c>
      <c r="C1166" s="14" t="s">
        <v>275</v>
      </c>
      <c r="D1166" s="14" t="s">
        <v>310</v>
      </c>
      <c r="E1166" s="14" t="s">
        <v>735</v>
      </c>
      <c r="F1166" s="14" t="s">
        <v>266</v>
      </c>
      <c r="G1166" s="22">
        <v>20</v>
      </c>
      <c r="H1166" s="22">
        <v>0</v>
      </c>
      <c r="I1166" s="22">
        <v>0</v>
      </c>
    </row>
    <row r="1167" spans="1:9" ht="18.75">
      <c r="A1167" s="47" t="s">
        <v>312</v>
      </c>
      <c r="B1167" s="13">
        <v>211</v>
      </c>
      <c r="C1167" s="14" t="s">
        <v>275</v>
      </c>
      <c r="D1167" s="14" t="s">
        <v>310</v>
      </c>
      <c r="E1167" s="14" t="s">
        <v>735</v>
      </c>
      <c r="F1167" s="14" t="s">
        <v>313</v>
      </c>
      <c r="G1167" s="22">
        <v>70</v>
      </c>
      <c r="H1167" s="22">
        <v>279</v>
      </c>
      <c r="I1167" s="22">
        <v>279</v>
      </c>
    </row>
    <row r="1168" spans="1:12" ht="18.75">
      <c r="A1168" s="20" t="s">
        <v>311</v>
      </c>
      <c r="B1168" s="13">
        <v>211</v>
      </c>
      <c r="C1168" s="14" t="s">
        <v>275</v>
      </c>
      <c r="D1168" s="14" t="s">
        <v>310</v>
      </c>
      <c r="E1168" s="14" t="s">
        <v>736</v>
      </c>
      <c r="F1168" s="14"/>
      <c r="G1168" s="22">
        <f>G1169</f>
        <v>823</v>
      </c>
      <c r="H1168" s="22">
        <f>H1169</f>
        <v>823</v>
      </c>
      <c r="I1168" s="22">
        <f>I1169</f>
        <v>823</v>
      </c>
      <c r="J1168" s="2"/>
      <c r="K1168" s="2"/>
      <c r="L1168" s="2"/>
    </row>
    <row r="1169" spans="1:9" ht="18.75">
      <c r="A1169" s="20" t="s">
        <v>259</v>
      </c>
      <c r="B1169" s="13">
        <v>211</v>
      </c>
      <c r="C1169" s="14" t="s">
        <v>275</v>
      </c>
      <c r="D1169" s="14" t="s">
        <v>310</v>
      </c>
      <c r="E1169" s="14" t="s">
        <v>737</v>
      </c>
      <c r="F1169" s="14"/>
      <c r="G1169" s="22">
        <f>G1170+G1173</f>
        <v>823</v>
      </c>
      <c r="H1169" s="22">
        <f>H1170+H1173</f>
        <v>823</v>
      </c>
      <c r="I1169" s="22">
        <f>I1170+I1173</f>
        <v>823</v>
      </c>
    </row>
    <row r="1170" spans="1:9" ht="37.5">
      <c r="A1170" s="20" t="s">
        <v>234</v>
      </c>
      <c r="B1170" s="13">
        <v>211</v>
      </c>
      <c r="C1170" s="14" t="s">
        <v>275</v>
      </c>
      <c r="D1170" s="14" t="s">
        <v>310</v>
      </c>
      <c r="E1170" s="14" t="s">
        <v>738</v>
      </c>
      <c r="F1170" s="14"/>
      <c r="G1170" s="22">
        <f>G1172+G1171</f>
        <v>470</v>
      </c>
      <c r="H1170" s="22">
        <f>H1172+H1171</f>
        <v>470</v>
      </c>
      <c r="I1170" s="22">
        <f>I1172+I1171</f>
        <v>470</v>
      </c>
    </row>
    <row r="1171" spans="1:9" ht="37.5">
      <c r="A1171" s="20" t="s">
        <v>272</v>
      </c>
      <c r="B1171" s="13">
        <v>211</v>
      </c>
      <c r="C1171" s="14" t="s">
        <v>275</v>
      </c>
      <c r="D1171" s="14" t="s">
        <v>310</v>
      </c>
      <c r="E1171" s="14" t="s">
        <v>738</v>
      </c>
      <c r="F1171" s="14" t="s">
        <v>266</v>
      </c>
      <c r="G1171" s="22">
        <v>400</v>
      </c>
      <c r="H1171" s="22">
        <v>0</v>
      </c>
      <c r="I1171" s="22">
        <v>0</v>
      </c>
    </row>
    <row r="1172" spans="1:9" ht="18.75">
      <c r="A1172" s="47" t="s">
        <v>312</v>
      </c>
      <c r="B1172" s="13">
        <v>211</v>
      </c>
      <c r="C1172" s="14" t="s">
        <v>275</v>
      </c>
      <c r="D1172" s="14" t="s">
        <v>310</v>
      </c>
      <c r="E1172" s="14" t="s">
        <v>738</v>
      </c>
      <c r="F1172" s="14" t="s">
        <v>313</v>
      </c>
      <c r="G1172" s="22">
        <v>70</v>
      </c>
      <c r="H1172" s="22">
        <v>470</v>
      </c>
      <c r="I1172" s="22">
        <v>470</v>
      </c>
    </row>
    <row r="1173" spans="1:9" ht="18.75">
      <c r="A1173" s="20" t="s">
        <v>180</v>
      </c>
      <c r="B1173" s="13">
        <v>211</v>
      </c>
      <c r="C1173" s="14" t="s">
        <v>275</v>
      </c>
      <c r="D1173" s="14" t="s">
        <v>310</v>
      </c>
      <c r="E1173" s="14" t="s">
        <v>739</v>
      </c>
      <c r="F1173" s="14"/>
      <c r="G1173" s="22">
        <f aca="true" t="shared" si="133" ref="G1173:I1174">G1174</f>
        <v>353</v>
      </c>
      <c r="H1173" s="22">
        <f t="shared" si="133"/>
        <v>353</v>
      </c>
      <c r="I1173" s="22">
        <f t="shared" si="133"/>
        <v>353</v>
      </c>
    </row>
    <row r="1174" spans="1:9" ht="37.5">
      <c r="A1174" s="20" t="s">
        <v>234</v>
      </c>
      <c r="B1174" s="13">
        <v>211</v>
      </c>
      <c r="C1174" s="14" t="s">
        <v>275</v>
      </c>
      <c r="D1174" s="14" t="s">
        <v>310</v>
      </c>
      <c r="E1174" s="14" t="s">
        <v>740</v>
      </c>
      <c r="F1174" s="14"/>
      <c r="G1174" s="22">
        <f>G1175</f>
        <v>353</v>
      </c>
      <c r="H1174" s="22">
        <f t="shared" si="133"/>
        <v>353</v>
      </c>
      <c r="I1174" s="22">
        <f t="shared" si="133"/>
        <v>353</v>
      </c>
    </row>
    <row r="1175" spans="1:9" ht="18.75">
      <c r="A1175" s="47" t="s">
        <v>312</v>
      </c>
      <c r="B1175" s="13">
        <v>211</v>
      </c>
      <c r="C1175" s="14" t="s">
        <v>275</v>
      </c>
      <c r="D1175" s="14" t="s">
        <v>310</v>
      </c>
      <c r="E1175" s="14" t="s">
        <v>740</v>
      </c>
      <c r="F1175" s="14" t="s">
        <v>313</v>
      </c>
      <c r="G1175" s="15">
        <v>353</v>
      </c>
      <c r="H1175" s="15">
        <v>353</v>
      </c>
      <c r="I1175" s="15">
        <v>353</v>
      </c>
    </row>
    <row r="1176" spans="1:9" ht="56.25">
      <c r="A1176" s="47" t="s">
        <v>115</v>
      </c>
      <c r="B1176" s="13">
        <v>211</v>
      </c>
      <c r="C1176" s="14" t="s">
        <v>275</v>
      </c>
      <c r="D1176" s="14" t="s">
        <v>310</v>
      </c>
      <c r="E1176" s="14" t="s">
        <v>437</v>
      </c>
      <c r="F1176" s="14"/>
      <c r="G1176" s="15">
        <f>G1177+G1179</f>
        <v>30</v>
      </c>
      <c r="H1176" s="15">
        <f>H1177+H1179</f>
        <v>0</v>
      </c>
      <c r="I1176" s="15">
        <f>I1177+I1179</f>
        <v>0</v>
      </c>
    </row>
    <row r="1177" spans="1:9" ht="18.75">
      <c r="A1177" s="47" t="s">
        <v>339</v>
      </c>
      <c r="B1177" s="13">
        <v>211</v>
      </c>
      <c r="C1177" s="14" t="s">
        <v>275</v>
      </c>
      <c r="D1177" s="14" t="s">
        <v>310</v>
      </c>
      <c r="E1177" s="14" t="s">
        <v>438</v>
      </c>
      <c r="F1177" s="14"/>
      <c r="G1177" s="15">
        <f>G1178</f>
        <v>10</v>
      </c>
      <c r="H1177" s="15">
        <f>H1178</f>
        <v>0</v>
      </c>
      <c r="I1177" s="15">
        <f>I1178</f>
        <v>0</v>
      </c>
    </row>
    <row r="1178" spans="1:9" ht="37.5">
      <c r="A1178" s="47" t="s">
        <v>272</v>
      </c>
      <c r="B1178" s="13">
        <v>211</v>
      </c>
      <c r="C1178" s="14" t="s">
        <v>275</v>
      </c>
      <c r="D1178" s="14" t="s">
        <v>310</v>
      </c>
      <c r="E1178" s="14" t="s">
        <v>438</v>
      </c>
      <c r="F1178" s="14" t="s">
        <v>266</v>
      </c>
      <c r="G1178" s="15">
        <v>10</v>
      </c>
      <c r="H1178" s="15">
        <v>0</v>
      </c>
      <c r="I1178" s="15">
        <v>0</v>
      </c>
    </row>
    <row r="1179" spans="1:9" ht="18.75">
      <c r="A1179" s="47" t="s">
        <v>312</v>
      </c>
      <c r="B1179" s="13">
        <v>211</v>
      </c>
      <c r="C1179" s="14" t="s">
        <v>275</v>
      </c>
      <c r="D1179" s="14" t="s">
        <v>310</v>
      </c>
      <c r="E1179" s="14" t="s">
        <v>438</v>
      </c>
      <c r="F1179" s="14" t="s">
        <v>313</v>
      </c>
      <c r="G1179" s="15">
        <v>20</v>
      </c>
      <c r="H1179" s="15">
        <v>0</v>
      </c>
      <c r="I1179" s="15">
        <v>0</v>
      </c>
    </row>
    <row r="1180" spans="1:9" ht="18.75">
      <c r="A1180" s="20" t="s">
        <v>295</v>
      </c>
      <c r="B1180" s="13">
        <v>211</v>
      </c>
      <c r="C1180" s="14" t="s">
        <v>294</v>
      </c>
      <c r="D1180" s="14" t="s">
        <v>251</v>
      </c>
      <c r="E1180" s="14"/>
      <c r="F1180" s="14"/>
      <c r="G1180" s="15">
        <f aca="true" t="shared" si="134" ref="G1180:I1184">G1181</f>
        <v>0</v>
      </c>
      <c r="H1180" s="15">
        <f t="shared" si="134"/>
        <v>3573.5</v>
      </c>
      <c r="I1180" s="15">
        <f t="shared" si="134"/>
        <v>3746.6</v>
      </c>
    </row>
    <row r="1181" spans="1:9" ht="18.75">
      <c r="A1181" s="20" t="s">
        <v>337</v>
      </c>
      <c r="B1181" s="13">
        <v>211</v>
      </c>
      <c r="C1181" s="14" t="s">
        <v>294</v>
      </c>
      <c r="D1181" s="14" t="s">
        <v>262</v>
      </c>
      <c r="E1181" s="14"/>
      <c r="F1181" s="14"/>
      <c r="G1181" s="15">
        <f t="shared" si="134"/>
        <v>0</v>
      </c>
      <c r="H1181" s="15">
        <f t="shared" si="134"/>
        <v>3573.5</v>
      </c>
      <c r="I1181" s="15">
        <f t="shared" si="134"/>
        <v>3746.6</v>
      </c>
    </row>
    <row r="1182" spans="1:9" ht="18.75">
      <c r="A1182" s="20" t="s">
        <v>258</v>
      </c>
      <c r="B1182" s="13">
        <v>211</v>
      </c>
      <c r="C1182" s="14" t="s">
        <v>294</v>
      </c>
      <c r="D1182" s="14" t="s">
        <v>262</v>
      </c>
      <c r="E1182" s="14" t="s">
        <v>730</v>
      </c>
      <c r="F1182" s="14"/>
      <c r="G1182" s="15">
        <f t="shared" si="134"/>
        <v>0</v>
      </c>
      <c r="H1182" s="15">
        <f t="shared" si="134"/>
        <v>3573.5</v>
      </c>
      <c r="I1182" s="15">
        <f t="shared" si="134"/>
        <v>3746.6</v>
      </c>
    </row>
    <row r="1183" spans="1:9" ht="56.25">
      <c r="A1183" s="20" t="s">
        <v>200</v>
      </c>
      <c r="B1183" s="13">
        <v>211</v>
      </c>
      <c r="C1183" s="14" t="s">
        <v>294</v>
      </c>
      <c r="D1183" s="14" t="s">
        <v>262</v>
      </c>
      <c r="E1183" s="14" t="s">
        <v>52</v>
      </c>
      <c r="F1183" s="14"/>
      <c r="G1183" s="15">
        <f t="shared" si="134"/>
        <v>0</v>
      </c>
      <c r="H1183" s="15">
        <f t="shared" si="134"/>
        <v>3573.5</v>
      </c>
      <c r="I1183" s="15">
        <f t="shared" si="134"/>
        <v>3746.6</v>
      </c>
    </row>
    <row r="1184" spans="1:9" ht="37.5">
      <c r="A1184" s="47" t="s">
        <v>49</v>
      </c>
      <c r="B1184" s="13">
        <v>211</v>
      </c>
      <c r="C1184" s="14" t="s">
        <v>294</v>
      </c>
      <c r="D1184" s="14" t="s">
        <v>262</v>
      </c>
      <c r="E1184" s="14" t="s">
        <v>80</v>
      </c>
      <c r="F1184" s="14"/>
      <c r="G1184" s="15">
        <f t="shared" si="134"/>
        <v>0</v>
      </c>
      <c r="H1184" s="15">
        <f t="shared" si="134"/>
        <v>3573.5</v>
      </c>
      <c r="I1184" s="15">
        <f t="shared" si="134"/>
        <v>3746.6</v>
      </c>
    </row>
    <row r="1185" spans="1:9" ht="18.75">
      <c r="A1185" s="78" t="s">
        <v>312</v>
      </c>
      <c r="B1185" s="13">
        <v>211</v>
      </c>
      <c r="C1185" s="14" t="s">
        <v>294</v>
      </c>
      <c r="D1185" s="14" t="s">
        <v>262</v>
      </c>
      <c r="E1185" s="14" t="s">
        <v>80</v>
      </c>
      <c r="F1185" s="14" t="s">
        <v>313</v>
      </c>
      <c r="G1185" s="15">
        <v>0</v>
      </c>
      <c r="H1185" s="15">
        <v>3573.5</v>
      </c>
      <c r="I1185" s="15">
        <v>3746.6</v>
      </c>
    </row>
    <row r="1186" spans="1:12" ht="18.75">
      <c r="A1186" s="83" t="s">
        <v>343</v>
      </c>
      <c r="B1186" s="13">
        <v>211</v>
      </c>
      <c r="C1186" s="14" t="s">
        <v>344</v>
      </c>
      <c r="D1186" s="14" t="s">
        <v>251</v>
      </c>
      <c r="E1186" s="14"/>
      <c r="F1186" s="14"/>
      <c r="G1186" s="22">
        <f>G1187</f>
        <v>970</v>
      </c>
      <c r="H1186" s="22">
        <f>H1187</f>
        <v>200201</v>
      </c>
      <c r="I1186" s="22">
        <f>I1187</f>
        <v>100101</v>
      </c>
      <c r="L1186" s="3"/>
    </row>
    <row r="1187" spans="1:9" ht="18.75">
      <c r="A1187" s="20" t="s">
        <v>347</v>
      </c>
      <c r="B1187" s="13">
        <v>211</v>
      </c>
      <c r="C1187" s="14" t="s">
        <v>344</v>
      </c>
      <c r="D1187" s="14" t="s">
        <v>276</v>
      </c>
      <c r="E1187" s="14"/>
      <c r="F1187" s="14"/>
      <c r="G1187" s="22">
        <f>G1188</f>
        <v>970</v>
      </c>
      <c r="H1187" s="22">
        <f aca="true" t="shared" si="135" ref="G1187:I1188">H1188</f>
        <v>200201</v>
      </c>
      <c r="I1187" s="22">
        <f t="shared" si="135"/>
        <v>100101</v>
      </c>
    </row>
    <row r="1188" spans="1:9" ht="37.5">
      <c r="A1188" s="83" t="s">
        <v>348</v>
      </c>
      <c r="B1188" s="13">
        <v>211</v>
      </c>
      <c r="C1188" s="14" t="s">
        <v>344</v>
      </c>
      <c r="D1188" s="14" t="s">
        <v>276</v>
      </c>
      <c r="E1188" s="14" t="s">
        <v>450</v>
      </c>
      <c r="F1188" s="14"/>
      <c r="G1188" s="22">
        <f t="shared" si="135"/>
        <v>970</v>
      </c>
      <c r="H1188" s="22">
        <f t="shared" si="135"/>
        <v>200201</v>
      </c>
      <c r="I1188" s="22">
        <f t="shared" si="135"/>
        <v>100101</v>
      </c>
    </row>
    <row r="1189" spans="1:10" ht="56.25">
      <c r="A1189" s="83" t="s">
        <v>236</v>
      </c>
      <c r="B1189" s="13">
        <v>211</v>
      </c>
      <c r="C1189" s="14" t="s">
        <v>344</v>
      </c>
      <c r="D1189" s="14" t="s">
        <v>276</v>
      </c>
      <c r="E1189" s="14" t="s">
        <v>453</v>
      </c>
      <c r="F1189" s="14"/>
      <c r="G1189" s="22">
        <f>G1192+G1190</f>
        <v>970</v>
      </c>
      <c r="H1189" s="22">
        <f>H1192+H1190</f>
        <v>200201</v>
      </c>
      <c r="I1189" s="22">
        <f>I1192+I1190</f>
        <v>100101</v>
      </c>
      <c r="J1189" s="3"/>
    </row>
    <row r="1190" spans="1:10" ht="37.5">
      <c r="A1190" s="103" t="s">
        <v>335</v>
      </c>
      <c r="B1190" s="13">
        <v>211</v>
      </c>
      <c r="C1190" s="14" t="s">
        <v>344</v>
      </c>
      <c r="D1190" s="14" t="s">
        <v>276</v>
      </c>
      <c r="E1190" s="14" t="s">
        <v>454</v>
      </c>
      <c r="F1190" s="14"/>
      <c r="G1190" s="22">
        <f>G1191</f>
        <v>4.3</v>
      </c>
      <c r="H1190" s="22">
        <f>H1191</f>
        <v>0</v>
      </c>
      <c r="I1190" s="22">
        <f>I1191</f>
        <v>0</v>
      </c>
      <c r="J1190" s="3"/>
    </row>
    <row r="1191" spans="1:10" ht="37.5">
      <c r="A1191" s="103" t="s">
        <v>317</v>
      </c>
      <c r="B1191" s="13">
        <v>211</v>
      </c>
      <c r="C1191" s="14" t="s">
        <v>344</v>
      </c>
      <c r="D1191" s="14" t="s">
        <v>276</v>
      </c>
      <c r="E1191" s="14" t="s">
        <v>454</v>
      </c>
      <c r="F1191" s="14" t="s">
        <v>318</v>
      </c>
      <c r="G1191" s="22">
        <v>4.3</v>
      </c>
      <c r="H1191" s="22">
        <v>0</v>
      </c>
      <c r="I1191" s="22">
        <v>0</v>
      </c>
      <c r="J1191" s="3"/>
    </row>
    <row r="1192" spans="1:9" ht="37.5">
      <c r="A1192" s="20" t="s">
        <v>334</v>
      </c>
      <c r="B1192" s="13">
        <v>211</v>
      </c>
      <c r="C1192" s="14" t="s">
        <v>344</v>
      </c>
      <c r="D1192" s="14" t="s">
        <v>276</v>
      </c>
      <c r="E1192" s="14" t="s">
        <v>695</v>
      </c>
      <c r="F1192" s="14"/>
      <c r="G1192" s="22">
        <f>G1193+G1195+G1197</f>
        <v>965.7</v>
      </c>
      <c r="H1192" s="22">
        <f>H1193+H1195+H1197</f>
        <v>200201</v>
      </c>
      <c r="I1192" s="22">
        <f>I1193+I1195+I1197</f>
        <v>100101</v>
      </c>
    </row>
    <row r="1193" spans="1:9" ht="37.5">
      <c r="A1193" s="20" t="s">
        <v>396</v>
      </c>
      <c r="B1193" s="13">
        <v>211</v>
      </c>
      <c r="C1193" s="14" t="s">
        <v>344</v>
      </c>
      <c r="D1193" s="14" t="s">
        <v>276</v>
      </c>
      <c r="E1193" s="14" t="s">
        <v>694</v>
      </c>
      <c r="F1193" s="14"/>
      <c r="G1193" s="22">
        <f>G1194</f>
        <v>0</v>
      </c>
      <c r="H1193" s="22">
        <f>H1194</f>
        <v>200000</v>
      </c>
      <c r="I1193" s="22">
        <f>I1194</f>
        <v>100000</v>
      </c>
    </row>
    <row r="1194" spans="1:9" ht="37.5">
      <c r="A1194" s="20" t="s">
        <v>210</v>
      </c>
      <c r="B1194" s="13">
        <v>211</v>
      </c>
      <c r="C1194" s="14" t="s">
        <v>344</v>
      </c>
      <c r="D1194" s="14" t="s">
        <v>276</v>
      </c>
      <c r="E1194" s="14" t="s">
        <v>694</v>
      </c>
      <c r="F1194" s="14" t="s">
        <v>296</v>
      </c>
      <c r="G1194" s="22">
        <v>0</v>
      </c>
      <c r="H1194" s="22">
        <v>200000</v>
      </c>
      <c r="I1194" s="22">
        <v>100000</v>
      </c>
    </row>
    <row r="1195" spans="1:9" ht="37.5">
      <c r="A1195" s="20" t="s">
        <v>396</v>
      </c>
      <c r="B1195" s="13">
        <v>211</v>
      </c>
      <c r="C1195" s="14" t="s">
        <v>344</v>
      </c>
      <c r="D1195" s="14" t="s">
        <v>276</v>
      </c>
      <c r="E1195" s="14" t="s">
        <v>693</v>
      </c>
      <c r="F1195" s="14"/>
      <c r="G1195" s="22">
        <f>G1196</f>
        <v>0</v>
      </c>
      <c r="H1195" s="22">
        <f>H1196</f>
        <v>201</v>
      </c>
      <c r="I1195" s="22">
        <f>I1196</f>
        <v>101</v>
      </c>
    </row>
    <row r="1196" spans="1:9" ht="37.5">
      <c r="A1196" s="20" t="s">
        <v>210</v>
      </c>
      <c r="B1196" s="13">
        <v>211</v>
      </c>
      <c r="C1196" s="14" t="s">
        <v>344</v>
      </c>
      <c r="D1196" s="14" t="s">
        <v>276</v>
      </c>
      <c r="E1196" s="14" t="s">
        <v>693</v>
      </c>
      <c r="F1196" s="14" t="s">
        <v>296</v>
      </c>
      <c r="G1196" s="22">
        <v>0</v>
      </c>
      <c r="H1196" s="22">
        <v>201</v>
      </c>
      <c r="I1196" s="22">
        <v>101</v>
      </c>
    </row>
    <row r="1197" spans="1:9" ht="27" customHeight="1">
      <c r="A1197" s="20" t="s">
        <v>15</v>
      </c>
      <c r="B1197" s="13">
        <v>211</v>
      </c>
      <c r="C1197" s="14" t="s">
        <v>344</v>
      </c>
      <c r="D1197" s="14" t="s">
        <v>276</v>
      </c>
      <c r="E1197" s="14" t="s">
        <v>14</v>
      </c>
      <c r="F1197" s="14"/>
      <c r="G1197" s="22">
        <f>G1198</f>
        <v>965.7</v>
      </c>
      <c r="H1197" s="22">
        <f>H1198</f>
        <v>0</v>
      </c>
      <c r="I1197" s="22">
        <f>I1198</f>
        <v>0</v>
      </c>
    </row>
    <row r="1198" spans="1:9" ht="37.5">
      <c r="A1198" s="20" t="s">
        <v>210</v>
      </c>
      <c r="B1198" s="13">
        <v>211</v>
      </c>
      <c r="C1198" s="14" t="s">
        <v>344</v>
      </c>
      <c r="D1198" s="14" t="s">
        <v>276</v>
      </c>
      <c r="E1198" s="14" t="s">
        <v>14</v>
      </c>
      <c r="F1198" s="14" t="s">
        <v>296</v>
      </c>
      <c r="G1198" s="22">
        <v>965.7</v>
      </c>
      <c r="H1198" s="22">
        <v>0</v>
      </c>
      <c r="I1198" s="22">
        <v>0</v>
      </c>
    </row>
    <row r="1199" spans="1:9" ht="56.25">
      <c r="A1199" s="37" t="s">
        <v>340</v>
      </c>
      <c r="B1199" s="38" t="s">
        <v>341</v>
      </c>
      <c r="C1199" s="38"/>
      <c r="D1199" s="38"/>
      <c r="E1199" s="38"/>
      <c r="F1199" s="38"/>
      <c r="G1199" s="39">
        <f>G1200+G1205</f>
        <v>146364.4</v>
      </c>
      <c r="H1199" s="39">
        <f>H1200+H1205</f>
        <v>129030.5</v>
      </c>
      <c r="I1199" s="39">
        <f>I1200+I1205</f>
        <v>129762.2</v>
      </c>
    </row>
    <row r="1200" spans="1:9" ht="18.75">
      <c r="A1200" s="20" t="s">
        <v>277</v>
      </c>
      <c r="B1200" s="13">
        <v>212</v>
      </c>
      <c r="C1200" s="14" t="s">
        <v>275</v>
      </c>
      <c r="D1200" s="14" t="s">
        <v>251</v>
      </c>
      <c r="E1200" s="14"/>
      <c r="F1200" s="104"/>
      <c r="G1200" s="22">
        <f aca="true" t="shared" si="136" ref="G1200:I1203">G1201</f>
        <v>8.2</v>
      </c>
      <c r="H1200" s="22">
        <f t="shared" si="136"/>
        <v>8.2</v>
      </c>
      <c r="I1200" s="22">
        <f t="shared" si="136"/>
        <v>8.2</v>
      </c>
    </row>
    <row r="1201" spans="1:9" ht="37.5">
      <c r="A1201" s="20" t="s">
        <v>278</v>
      </c>
      <c r="B1201" s="13">
        <v>212</v>
      </c>
      <c r="C1201" s="14" t="s">
        <v>275</v>
      </c>
      <c r="D1201" s="14" t="s">
        <v>276</v>
      </c>
      <c r="E1201" s="14"/>
      <c r="F1201" s="14"/>
      <c r="G1201" s="22">
        <f t="shared" si="136"/>
        <v>8.2</v>
      </c>
      <c r="H1201" s="22">
        <f t="shared" si="136"/>
        <v>8.2</v>
      </c>
      <c r="I1201" s="22">
        <f t="shared" si="136"/>
        <v>8.2</v>
      </c>
    </row>
    <row r="1202" spans="1:9" ht="37.5">
      <c r="A1202" s="20" t="s">
        <v>158</v>
      </c>
      <c r="B1202" s="13">
        <v>212</v>
      </c>
      <c r="C1202" s="14" t="s">
        <v>275</v>
      </c>
      <c r="D1202" s="14" t="s">
        <v>276</v>
      </c>
      <c r="E1202" s="14" t="s">
        <v>448</v>
      </c>
      <c r="F1202" s="14"/>
      <c r="G1202" s="22">
        <f t="shared" si="136"/>
        <v>8.2</v>
      </c>
      <c r="H1202" s="22">
        <f t="shared" si="136"/>
        <v>8.2</v>
      </c>
      <c r="I1202" s="22">
        <f t="shared" si="136"/>
        <v>8.2</v>
      </c>
    </row>
    <row r="1203" spans="1:9" ht="18.75">
      <c r="A1203" s="20" t="s">
        <v>259</v>
      </c>
      <c r="B1203" s="13">
        <v>212</v>
      </c>
      <c r="C1203" s="14" t="s">
        <v>275</v>
      </c>
      <c r="D1203" s="14" t="s">
        <v>276</v>
      </c>
      <c r="E1203" s="14" t="s">
        <v>449</v>
      </c>
      <c r="F1203" s="14"/>
      <c r="G1203" s="22">
        <f t="shared" si="136"/>
        <v>8.2</v>
      </c>
      <c r="H1203" s="22">
        <f t="shared" si="136"/>
        <v>8.2</v>
      </c>
      <c r="I1203" s="22">
        <f t="shared" si="136"/>
        <v>8.2</v>
      </c>
    </row>
    <row r="1204" spans="1:9" ht="36" customHeight="1">
      <c r="A1204" s="20" t="s">
        <v>272</v>
      </c>
      <c r="B1204" s="13">
        <v>212</v>
      </c>
      <c r="C1204" s="14" t="s">
        <v>275</v>
      </c>
      <c r="D1204" s="14" t="s">
        <v>276</v>
      </c>
      <c r="E1204" s="14" t="s">
        <v>449</v>
      </c>
      <c r="F1204" s="14" t="s">
        <v>266</v>
      </c>
      <c r="G1204" s="22">
        <v>8.2</v>
      </c>
      <c r="H1204" s="22">
        <v>8.2</v>
      </c>
      <c r="I1204" s="22">
        <v>8.2</v>
      </c>
    </row>
    <row r="1205" spans="1:9" ht="18.75">
      <c r="A1205" s="20" t="s">
        <v>343</v>
      </c>
      <c r="B1205" s="13">
        <v>212</v>
      </c>
      <c r="C1205" s="14" t="s">
        <v>344</v>
      </c>
      <c r="D1205" s="14" t="s">
        <v>251</v>
      </c>
      <c r="E1205" s="14"/>
      <c r="F1205" s="104"/>
      <c r="G1205" s="22">
        <f>G1206+G1235+G1259</f>
        <v>146356.19999999998</v>
      </c>
      <c r="H1205" s="22">
        <f>H1206+H1235+H1259</f>
        <v>129022.3</v>
      </c>
      <c r="I1205" s="22">
        <f>I1206+I1235+I1259</f>
        <v>129754</v>
      </c>
    </row>
    <row r="1206" spans="1:9" ht="18.75">
      <c r="A1206" s="20" t="s">
        <v>345</v>
      </c>
      <c r="B1206" s="13">
        <v>212</v>
      </c>
      <c r="C1206" s="14" t="s">
        <v>344</v>
      </c>
      <c r="D1206" s="14" t="s">
        <v>299</v>
      </c>
      <c r="E1206" s="14"/>
      <c r="F1206" s="104"/>
      <c r="G1206" s="22">
        <f>G1207+G1232</f>
        <v>56889.3</v>
      </c>
      <c r="H1206" s="22">
        <f>H1207+H1232</f>
        <v>41585</v>
      </c>
      <c r="I1206" s="22">
        <f>I1207+I1232</f>
        <v>41688</v>
      </c>
    </row>
    <row r="1207" spans="1:9" ht="37.5">
      <c r="A1207" s="20" t="s">
        <v>348</v>
      </c>
      <c r="B1207" s="13">
        <v>212</v>
      </c>
      <c r="C1207" s="14" t="s">
        <v>344</v>
      </c>
      <c r="D1207" s="14" t="s">
        <v>299</v>
      </c>
      <c r="E1207" s="14" t="s">
        <v>450</v>
      </c>
      <c r="F1207" s="14"/>
      <c r="G1207" s="22">
        <f>G1208+G1211</f>
        <v>56871.9</v>
      </c>
      <c r="H1207" s="22">
        <f>H1208+H1211</f>
        <v>41585</v>
      </c>
      <c r="I1207" s="22">
        <f>I1208+I1211</f>
        <v>41688</v>
      </c>
    </row>
    <row r="1208" spans="1:9" ht="37.5">
      <c r="A1208" s="20" t="s">
        <v>349</v>
      </c>
      <c r="B1208" s="13">
        <v>212</v>
      </c>
      <c r="C1208" s="14" t="s">
        <v>344</v>
      </c>
      <c r="D1208" s="14" t="s">
        <v>299</v>
      </c>
      <c r="E1208" s="14" t="s">
        <v>451</v>
      </c>
      <c r="F1208" s="14"/>
      <c r="G1208" s="22">
        <f aca="true" t="shared" si="137" ref="G1208:I1209">G1209</f>
        <v>36905.3</v>
      </c>
      <c r="H1208" s="22">
        <f t="shared" si="137"/>
        <v>37314</v>
      </c>
      <c r="I1208" s="22">
        <f t="shared" si="137"/>
        <v>37417</v>
      </c>
    </row>
    <row r="1209" spans="1:10" ht="37.5">
      <c r="A1209" s="20" t="s">
        <v>336</v>
      </c>
      <c r="B1209" s="13">
        <v>212</v>
      </c>
      <c r="C1209" s="14" t="s">
        <v>344</v>
      </c>
      <c r="D1209" s="14" t="s">
        <v>299</v>
      </c>
      <c r="E1209" s="14" t="s">
        <v>452</v>
      </c>
      <c r="F1209" s="14"/>
      <c r="G1209" s="22">
        <f t="shared" si="137"/>
        <v>36905.3</v>
      </c>
      <c r="H1209" s="22">
        <f t="shared" si="137"/>
        <v>37314</v>
      </c>
      <c r="I1209" s="22">
        <f t="shared" si="137"/>
        <v>37417</v>
      </c>
      <c r="J1209" s="2"/>
    </row>
    <row r="1210" spans="1:9" ht="37.5">
      <c r="A1210" s="20" t="s">
        <v>317</v>
      </c>
      <c r="B1210" s="13">
        <v>212</v>
      </c>
      <c r="C1210" s="14" t="s">
        <v>346</v>
      </c>
      <c r="D1210" s="14" t="s">
        <v>299</v>
      </c>
      <c r="E1210" s="14" t="s">
        <v>452</v>
      </c>
      <c r="F1210" s="14" t="s">
        <v>318</v>
      </c>
      <c r="G1210" s="15">
        <v>36905.3</v>
      </c>
      <c r="H1210" s="15">
        <v>37314</v>
      </c>
      <c r="I1210" s="22">
        <v>37417</v>
      </c>
    </row>
    <row r="1211" spans="1:9" ht="56.25">
      <c r="A1211" s="20" t="s">
        <v>236</v>
      </c>
      <c r="B1211" s="13">
        <v>212</v>
      </c>
      <c r="C1211" s="14" t="s">
        <v>344</v>
      </c>
      <c r="D1211" s="14" t="s">
        <v>299</v>
      </c>
      <c r="E1211" s="14" t="s">
        <v>453</v>
      </c>
      <c r="F1211" s="14"/>
      <c r="G1211" s="15">
        <f>G1217+G1212</f>
        <v>19966.6</v>
      </c>
      <c r="H1211" s="15">
        <f>H1217+H1212</f>
        <v>4271</v>
      </c>
      <c r="I1211" s="15">
        <f>I1217+I1212</f>
        <v>4271</v>
      </c>
    </row>
    <row r="1212" spans="1:9" ht="18.75">
      <c r="A1212" s="20" t="s">
        <v>339</v>
      </c>
      <c r="B1212" s="13">
        <v>212</v>
      </c>
      <c r="C1212" s="14" t="s">
        <v>346</v>
      </c>
      <c r="D1212" s="14" t="s">
        <v>299</v>
      </c>
      <c r="E1212" s="14" t="s">
        <v>463</v>
      </c>
      <c r="F1212" s="14"/>
      <c r="G1212" s="15">
        <f>G1215+G1213</f>
        <v>1500</v>
      </c>
      <c r="H1212" s="15">
        <f>H1215+H1213</f>
        <v>2502.5</v>
      </c>
      <c r="I1212" s="15">
        <f>I1215+I1213</f>
        <v>2502.5</v>
      </c>
    </row>
    <row r="1213" spans="1:9" ht="56.25">
      <c r="A1213" s="20" t="s">
        <v>393</v>
      </c>
      <c r="B1213" s="14" t="s">
        <v>341</v>
      </c>
      <c r="C1213" s="14" t="s">
        <v>344</v>
      </c>
      <c r="D1213" s="14" t="s">
        <v>299</v>
      </c>
      <c r="E1213" s="14" t="s">
        <v>816</v>
      </c>
      <c r="F1213" s="14"/>
      <c r="G1213" s="15">
        <f>G1214</f>
        <v>1500</v>
      </c>
      <c r="H1213" s="15">
        <f>H1214</f>
        <v>0</v>
      </c>
      <c r="I1213" s="15">
        <f>I1214</f>
        <v>0</v>
      </c>
    </row>
    <row r="1214" spans="1:9" ht="37.5">
      <c r="A1214" s="20" t="s">
        <v>272</v>
      </c>
      <c r="B1214" s="14" t="s">
        <v>341</v>
      </c>
      <c r="C1214" s="14" t="s">
        <v>344</v>
      </c>
      <c r="D1214" s="14" t="s">
        <v>299</v>
      </c>
      <c r="E1214" s="14" t="s">
        <v>816</v>
      </c>
      <c r="F1214" s="14" t="s">
        <v>266</v>
      </c>
      <c r="G1214" s="15">
        <v>1500</v>
      </c>
      <c r="H1214" s="15">
        <v>0</v>
      </c>
      <c r="I1214" s="15">
        <v>0</v>
      </c>
    </row>
    <row r="1215" spans="1:9" ht="37.5">
      <c r="A1215" s="20" t="s">
        <v>11</v>
      </c>
      <c r="B1215" s="14" t="s">
        <v>341</v>
      </c>
      <c r="C1215" s="14" t="s">
        <v>344</v>
      </c>
      <c r="D1215" s="14" t="s">
        <v>299</v>
      </c>
      <c r="E1215" s="14" t="s">
        <v>761</v>
      </c>
      <c r="F1215" s="14"/>
      <c r="G1215" s="15">
        <f>G1216</f>
        <v>0</v>
      </c>
      <c r="H1215" s="15">
        <f>H1216</f>
        <v>2502.5</v>
      </c>
      <c r="I1215" s="15">
        <f>I1216</f>
        <v>2502.5</v>
      </c>
    </row>
    <row r="1216" spans="1:9" ht="37.5">
      <c r="A1216" s="20" t="s">
        <v>272</v>
      </c>
      <c r="B1216" s="14" t="s">
        <v>341</v>
      </c>
      <c r="C1216" s="14" t="s">
        <v>344</v>
      </c>
      <c r="D1216" s="14" t="s">
        <v>299</v>
      </c>
      <c r="E1216" s="14" t="s">
        <v>761</v>
      </c>
      <c r="F1216" s="14" t="s">
        <v>266</v>
      </c>
      <c r="G1216" s="15">
        <v>0</v>
      </c>
      <c r="H1216" s="15">
        <v>2502.5</v>
      </c>
      <c r="I1216" s="22">
        <v>2502.5</v>
      </c>
    </row>
    <row r="1217" spans="1:9" ht="37.5">
      <c r="A1217" s="20" t="s">
        <v>335</v>
      </c>
      <c r="B1217" s="13">
        <v>212</v>
      </c>
      <c r="C1217" s="14" t="s">
        <v>346</v>
      </c>
      <c r="D1217" s="14" t="s">
        <v>299</v>
      </c>
      <c r="E1217" s="14" t="s">
        <v>454</v>
      </c>
      <c r="F1217" s="14"/>
      <c r="G1217" s="15">
        <f>G1220+G1222+G1226+G1224+G1218+G1228+G1230</f>
        <v>18466.6</v>
      </c>
      <c r="H1217" s="15">
        <f>H1220+H1222+H1226+H1224+H1218+H1228+H1230</f>
        <v>1768.5</v>
      </c>
      <c r="I1217" s="15">
        <f>I1220+I1222+I1226+I1224+I1218+I1228+I1230</f>
        <v>1768.5</v>
      </c>
    </row>
    <row r="1218" spans="1:9" ht="37.5">
      <c r="A1218" s="20" t="s">
        <v>239</v>
      </c>
      <c r="B1218" s="14" t="s">
        <v>341</v>
      </c>
      <c r="C1218" s="14" t="s">
        <v>344</v>
      </c>
      <c r="D1218" s="14" t="s">
        <v>299</v>
      </c>
      <c r="E1218" s="14" t="s">
        <v>762</v>
      </c>
      <c r="F1218" s="14"/>
      <c r="G1218" s="15">
        <f>G1219</f>
        <v>117.1</v>
      </c>
      <c r="H1218" s="15">
        <f>H1219</f>
        <v>0</v>
      </c>
      <c r="I1218" s="15">
        <f>I1219</f>
        <v>0</v>
      </c>
    </row>
    <row r="1219" spans="1:9" ht="37.5">
      <c r="A1219" s="20" t="s">
        <v>317</v>
      </c>
      <c r="B1219" s="14" t="s">
        <v>341</v>
      </c>
      <c r="C1219" s="14" t="s">
        <v>344</v>
      </c>
      <c r="D1219" s="14" t="s">
        <v>299</v>
      </c>
      <c r="E1219" s="14" t="s">
        <v>762</v>
      </c>
      <c r="F1219" s="14" t="s">
        <v>318</v>
      </c>
      <c r="G1219" s="15">
        <v>117.1</v>
      </c>
      <c r="H1219" s="15">
        <v>0</v>
      </c>
      <c r="I1219" s="22">
        <v>0</v>
      </c>
    </row>
    <row r="1220" spans="1:9" ht="56.25">
      <c r="A1220" s="20" t="s">
        <v>393</v>
      </c>
      <c r="B1220" s="14" t="s">
        <v>341</v>
      </c>
      <c r="C1220" s="14" t="s">
        <v>344</v>
      </c>
      <c r="D1220" s="14" t="s">
        <v>299</v>
      </c>
      <c r="E1220" s="14" t="s">
        <v>85</v>
      </c>
      <c r="F1220" s="14"/>
      <c r="G1220" s="15">
        <f>G1221</f>
        <v>9784.2</v>
      </c>
      <c r="H1220" s="15">
        <f>H1221</f>
        <v>800</v>
      </c>
      <c r="I1220" s="15">
        <f>I1221</f>
        <v>800</v>
      </c>
    </row>
    <row r="1221" spans="1:9" ht="37.5">
      <c r="A1221" s="20" t="s">
        <v>317</v>
      </c>
      <c r="B1221" s="14" t="s">
        <v>341</v>
      </c>
      <c r="C1221" s="14" t="s">
        <v>344</v>
      </c>
      <c r="D1221" s="14" t="s">
        <v>299</v>
      </c>
      <c r="E1221" s="14" t="s">
        <v>85</v>
      </c>
      <c r="F1221" s="14" t="s">
        <v>318</v>
      </c>
      <c r="G1221" s="15">
        <v>9784.2</v>
      </c>
      <c r="H1221" s="15">
        <f>1000-200</f>
        <v>800</v>
      </c>
      <c r="I1221" s="22">
        <f>1000-200</f>
        <v>800</v>
      </c>
    </row>
    <row r="1222" spans="1:9" ht="18.75">
      <c r="A1222" s="20" t="s">
        <v>68</v>
      </c>
      <c r="B1222" s="14" t="s">
        <v>341</v>
      </c>
      <c r="C1222" s="14" t="s">
        <v>344</v>
      </c>
      <c r="D1222" s="14" t="s">
        <v>299</v>
      </c>
      <c r="E1222" s="14" t="s">
        <v>67</v>
      </c>
      <c r="F1222" s="14"/>
      <c r="G1222" s="15">
        <f>G1223</f>
        <v>1694.3</v>
      </c>
      <c r="H1222" s="15">
        <f>H1223</f>
        <v>0</v>
      </c>
      <c r="I1222" s="15">
        <f>I1223</f>
        <v>0</v>
      </c>
    </row>
    <row r="1223" spans="1:9" ht="37.5">
      <c r="A1223" s="20" t="s">
        <v>317</v>
      </c>
      <c r="B1223" s="14" t="s">
        <v>341</v>
      </c>
      <c r="C1223" s="14" t="s">
        <v>344</v>
      </c>
      <c r="D1223" s="14" t="s">
        <v>299</v>
      </c>
      <c r="E1223" s="14" t="s">
        <v>67</v>
      </c>
      <c r="F1223" s="14" t="s">
        <v>318</v>
      </c>
      <c r="G1223" s="15">
        <v>1694.3</v>
      </c>
      <c r="H1223" s="15">
        <v>0</v>
      </c>
      <c r="I1223" s="22">
        <v>0</v>
      </c>
    </row>
    <row r="1224" spans="1:9" ht="37.5">
      <c r="A1224" s="20" t="s">
        <v>11</v>
      </c>
      <c r="B1224" s="13">
        <v>212</v>
      </c>
      <c r="C1224" s="14" t="s">
        <v>344</v>
      </c>
      <c r="D1224" s="14" t="s">
        <v>299</v>
      </c>
      <c r="E1224" s="14" t="s">
        <v>752</v>
      </c>
      <c r="F1224" s="14"/>
      <c r="G1224" s="15">
        <f>G1225</f>
        <v>2502.5</v>
      </c>
      <c r="H1224" s="15">
        <f>H1225</f>
        <v>0</v>
      </c>
      <c r="I1224" s="15">
        <f>I1225</f>
        <v>0</v>
      </c>
    </row>
    <row r="1225" spans="1:9" ht="37.5">
      <c r="A1225" s="20" t="s">
        <v>317</v>
      </c>
      <c r="B1225" s="13">
        <v>212</v>
      </c>
      <c r="C1225" s="14" t="s">
        <v>344</v>
      </c>
      <c r="D1225" s="14" t="s">
        <v>299</v>
      </c>
      <c r="E1225" s="14" t="s">
        <v>752</v>
      </c>
      <c r="F1225" s="14" t="s">
        <v>318</v>
      </c>
      <c r="G1225" s="15">
        <f>2500+2.5</f>
        <v>2502.5</v>
      </c>
      <c r="H1225" s="15">
        <v>0</v>
      </c>
      <c r="I1225" s="15">
        <v>0</v>
      </c>
    </row>
    <row r="1226" spans="1:9" ht="56.25">
      <c r="A1226" s="47" t="s">
        <v>742</v>
      </c>
      <c r="B1226" s="13">
        <v>212</v>
      </c>
      <c r="C1226" s="14" t="s">
        <v>344</v>
      </c>
      <c r="D1226" s="14" t="s">
        <v>299</v>
      </c>
      <c r="E1226" s="14" t="s">
        <v>455</v>
      </c>
      <c r="F1226" s="14"/>
      <c r="G1226" s="15">
        <f>G1227</f>
        <v>968.5</v>
      </c>
      <c r="H1226" s="15">
        <f>H1227</f>
        <v>968.5</v>
      </c>
      <c r="I1226" s="15">
        <f>I1227</f>
        <v>968.5</v>
      </c>
    </row>
    <row r="1227" spans="1:9" ht="37.5">
      <c r="A1227" s="20" t="s">
        <v>317</v>
      </c>
      <c r="B1227" s="13">
        <v>212</v>
      </c>
      <c r="C1227" s="14" t="s">
        <v>344</v>
      </c>
      <c r="D1227" s="14" t="s">
        <v>299</v>
      </c>
      <c r="E1227" s="14" t="s">
        <v>455</v>
      </c>
      <c r="F1227" s="14" t="s">
        <v>318</v>
      </c>
      <c r="G1227" s="15">
        <f>880.5+88</f>
        <v>968.5</v>
      </c>
      <c r="H1227" s="15">
        <f>880.5+88</f>
        <v>968.5</v>
      </c>
      <c r="I1227" s="15">
        <f>880.5+88</f>
        <v>968.5</v>
      </c>
    </row>
    <row r="1228" spans="1:9" ht="37.5">
      <c r="A1228" s="20" t="s">
        <v>764</v>
      </c>
      <c r="B1228" s="14" t="s">
        <v>341</v>
      </c>
      <c r="C1228" s="14" t="s">
        <v>344</v>
      </c>
      <c r="D1228" s="14" t="s">
        <v>299</v>
      </c>
      <c r="E1228" s="14" t="s">
        <v>763</v>
      </c>
      <c r="F1228" s="14"/>
      <c r="G1228" s="15">
        <f>G1229</f>
        <v>3128</v>
      </c>
      <c r="H1228" s="15">
        <f>H1229</f>
        <v>0</v>
      </c>
      <c r="I1228" s="15">
        <f>I1229</f>
        <v>0</v>
      </c>
    </row>
    <row r="1229" spans="1:9" ht="37.5">
      <c r="A1229" s="20" t="s">
        <v>317</v>
      </c>
      <c r="B1229" s="14" t="s">
        <v>341</v>
      </c>
      <c r="C1229" s="14" t="s">
        <v>344</v>
      </c>
      <c r="D1229" s="14" t="s">
        <v>299</v>
      </c>
      <c r="E1229" s="14" t="s">
        <v>763</v>
      </c>
      <c r="F1229" s="14" t="s">
        <v>318</v>
      </c>
      <c r="G1229" s="15">
        <v>3128</v>
      </c>
      <c r="H1229" s="15">
        <v>0</v>
      </c>
      <c r="I1229" s="22">
        <v>0</v>
      </c>
    </row>
    <row r="1230" spans="1:9" ht="56.25">
      <c r="A1230" s="43" t="s">
        <v>817</v>
      </c>
      <c r="B1230" s="14" t="s">
        <v>341</v>
      </c>
      <c r="C1230" s="14" t="s">
        <v>344</v>
      </c>
      <c r="D1230" s="14" t="s">
        <v>299</v>
      </c>
      <c r="E1230" s="14" t="s">
        <v>818</v>
      </c>
      <c r="F1230" s="14"/>
      <c r="G1230" s="15">
        <f>G1231</f>
        <v>272</v>
      </c>
      <c r="H1230" s="15">
        <f>H1231</f>
        <v>0</v>
      </c>
      <c r="I1230" s="99">
        <f>I1231</f>
        <v>0</v>
      </c>
    </row>
    <row r="1231" spans="1:9" ht="37.5">
      <c r="A1231" s="43" t="s">
        <v>317</v>
      </c>
      <c r="B1231" s="14" t="s">
        <v>341</v>
      </c>
      <c r="C1231" s="14" t="s">
        <v>344</v>
      </c>
      <c r="D1231" s="14" t="s">
        <v>299</v>
      </c>
      <c r="E1231" s="14" t="s">
        <v>818</v>
      </c>
      <c r="F1231" s="14" t="s">
        <v>318</v>
      </c>
      <c r="G1231" s="15">
        <v>272</v>
      </c>
      <c r="H1231" s="15">
        <v>0</v>
      </c>
      <c r="I1231" s="22">
        <v>0</v>
      </c>
    </row>
    <row r="1232" spans="1:9" ht="56.25">
      <c r="A1232" s="20" t="s">
        <v>115</v>
      </c>
      <c r="B1232" s="13">
        <v>212</v>
      </c>
      <c r="C1232" s="14" t="s">
        <v>344</v>
      </c>
      <c r="D1232" s="14" t="s">
        <v>299</v>
      </c>
      <c r="E1232" s="14" t="s">
        <v>437</v>
      </c>
      <c r="F1232" s="14"/>
      <c r="G1232" s="15">
        <f aca="true" t="shared" si="138" ref="G1232:I1233">G1233</f>
        <v>17.4</v>
      </c>
      <c r="H1232" s="15">
        <f t="shared" si="138"/>
        <v>0</v>
      </c>
      <c r="I1232" s="15">
        <f t="shared" si="138"/>
        <v>0</v>
      </c>
    </row>
    <row r="1233" spans="1:9" ht="37.5">
      <c r="A1233" s="20" t="s">
        <v>335</v>
      </c>
      <c r="B1233" s="13">
        <v>212</v>
      </c>
      <c r="C1233" s="14" t="s">
        <v>344</v>
      </c>
      <c r="D1233" s="14" t="s">
        <v>299</v>
      </c>
      <c r="E1233" s="14" t="s">
        <v>753</v>
      </c>
      <c r="F1233" s="14"/>
      <c r="G1233" s="15">
        <f t="shared" si="138"/>
        <v>17.4</v>
      </c>
      <c r="H1233" s="15">
        <f t="shared" si="138"/>
        <v>0</v>
      </c>
      <c r="I1233" s="15">
        <f t="shared" si="138"/>
        <v>0</v>
      </c>
    </row>
    <row r="1234" spans="1:9" ht="37.5">
      <c r="A1234" s="20" t="s">
        <v>317</v>
      </c>
      <c r="B1234" s="13">
        <v>212</v>
      </c>
      <c r="C1234" s="14" t="s">
        <v>344</v>
      </c>
      <c r="D1234" s="14" t="s">
        <v>299</v>
      </c>
      <c r="E1234" s="14" t="s">
        <v>753</v>
      </c>
      <c r="F1234" s="14" t="s">
        <v>318</v>
      </c>
      <c r="G1234" s="15">
        <v>17.4</v>
      </c>
      <c r="H1234" s="15">
        <v>0</v>
      </c>
      <c r="I1234" s="15">
        <v>0</v>
      </c>
    </row>
    <row r="1235" spans="1:9" ht="18.75">
      <c r="A1235" s="20" t="s">
        <v>220</v>
      </c>
      <c r="B1235" s="13">
        <v>212</v>
      </c>
      <c r="C1235" s="14" t="s">
        <v>344</v>
      </c>
      <c r="D1235" s="14" t="s">
        <v>262</v>
      </c>
      <c r="E1235" s="14"/>
      <c r="F1235" s="104"/>
      <c r="G1235" s="22">
        <f>G1236+G1256</f>
        <v>83086.79999999999</v>
      </c>
      <c r="H1235" s="22">
        <f>H1236+H1256</f>
        <v>80322.3</v>
      </c>
      <c r="I1235" s="22">
        <f>I1236+I1256</f>
        <v>80947</v>
      </c>
    </row>
    <row r="1236" spans="1:9" ht="37.5">
      <c r="A1236" s="20" t="s">
        <v>348</v>
      </c>
      <c r="B1236" s="13">
        <v>212</v>
      </c>
      <c r="C1236" s="14" t="s">
        <v>344</v>
      </c>
      <c r="D1236" s="14" t="s">
        <v>262</v>
      </c>
      <c r="E1236" s="14" t="s">
        <v>450</v>
      </c>
      <c r="F1236" s="14"/>
      <c r="G1236" s="22">
        <f>G1237+G1240</f>
        <v>82950.79999999999</v>
      </c>
      <c r="H1236" s="22">
        <f>H1237+H1240</f>
        <v>80322.3</v>
      </c>
      <c r="I1236" s="22">
        <f>I1237+I1240</f>
        <v>80947</v>
      </c>
    </row>
    <row r="1237" spans="1:9" ht="37.5">
      <c r="A1237" s="20" t="s">
        <v>349</v>
      </c>
      <c r="B1237" s="13">
        <v>212</v>
      </c>
      <c r="C1237" s="14" t="s">
        <v>344</v>
      </c>
      <c r="D1237" s="14" t="s">
        <v>262</v>
      </c>
      <c r="E1237" s="14" t="s">
        <v>451</v>
      </c>
      <c r="F1237" s="14"/>
      <c r="G1237" s="22">
        <f aca="true" t="shared" si="139" ref="G1237:I1238">G1238</f>
        <v>77413.9</v>
      </c>
      <c r="H1237" s="22">
        <f t="shared" si="139"/>
        <v>76908.6</v>
      </c>
      <c r="I1237" s="22">
        <f t="shared" si="139"/>
        <v>77339.5</v>
      </c>
    </row>
    <row r="1238" spans="1:9" ht="37.5">
      <c r="A1238" s="20" t="s">
        <v>336</v>
      </c>
      <c r="B1238" s="13">
        <v>212</v>
      </c>
      <c r="C1238" s="14" t="s">
        <v>344</v>
      </c>
      <c r="D1238" s="14" t="s">
        <v>262</v>
      </c>
      <c r="E1238" s="14" t="s">
        <v>452</v>
      </c>
      <c r="F1238" s="14"/>
      <c r="G1238" s="22">
        <f t="shared" si="139"/>
        <v>77413.9</v>
      </c>
      <c r="H1238" s="22">
        <f t="shared" si="139"/>
        <v>76908.6</v>
      </c>
      <c r="I1238" s="22">
        <f t="shared" si="139"/>
        <v>77339.5</v>
      </c>
    </row>
    <row r="1239" spans="1:9" ht="37.5">
      <c r="A1239" s="20" t="s">
        <v>317</v>
      </c>
      <c r="B1239" s="13">
        <v>212</v>
      </c>
      <c r="C1239" s="14" t="s">
        <v>346</v>
      </c>
      <c r="D1239" s="14" t="s">
        <v>262</v>
      </c>
      <c r="E1239" s="14" t="s">
        <v>452</v>
      </c>
      <c r="F1239" s="14" t="s">
        <v>318</v>
      </c>
      <c r="G1239" s="15">
        <v>77413.9</v>
      </c>
      <c r="H1239" s="15">
        <v>76908.6</v>
      </c>
      <c r="I1239" s="22">
        <v>77339.5</v>
      </c>
    </row>
    <row r="1240" spans="1:9" ht="56.25">
      <c r="A1240" s="20" t="s">
        <v>236</v>
      </c>
      <c r="B1240" s="13">
        <v>212</v>
      </c>
      <c r="C1240" s="14" t="s">
        <v>344</v>
      </c>
      <c r="D1240" s="14" t="s">
        <v>262</v>
      </c>
      <c r="E1240" s="14" t="s">
        <v>453</v>
      </c>
      <c r="F1240" s="14"/>
      <c r="G1240" s="15">
        <f>G1241+G1253+G1250</f>
        <v>5536.9</v>
      </c>
      <c r="H1240" s="15">
        <f>H1241+H1253+H1250</f>
        <v>3413.7</v>
      </c>
      <c r="I1240" s="15">
        <f>I1241+I1253+I1250</f>
        <v>3607.5</v>
      </c>
    </row>
    <row r="1241" spans="1:9" ht="37.5">
      <c r="A1241" s="20" t="s">
        <v>335</v>
      </c>
      <c r="B1241" s="13">
        <v>212</v>
      </c>
      <c r="C1241" s="14" t="s">
        <v>346</v>
      </c>
      <c r="D1241" s="14" t="s">
        <v>262</v>
      </c>
      <c r="E1241" s="14" t="s">
        <v>454</v>
      </c>
      <c r="F1241" s="14"/>
      <c r="G1241" s="105">
        <f>G1244+G1246+G1248+G1242</f>
        <v>3325.1</v>
      </c>
      <c r="H1241" s="105">
        <f>H1244+H1246+H1248+H1242</f>
        <v>1193.4</v>
      </c>
      <c r="I1241" s="105">
        <f>I1244+I1246+I1248+I1242</f>
        <v>1193.4</v>
      </c>
    </row>
    <row r="1242" spans="1:9" ht="37.5">
      <c r="A1242" s="20" t="s">
        <v>239</v>
      </c>
      <c r="B1242" s="14" t="s">
        <v>341</v>
      </c>
      <c r="C1242" s="14" t="s">
        <v>344</v>
      </c>
      <c r="D1242" s="14" t="s">
        <v>262</v>
      </c>
      <c r="E1242" s="14" t="s">
        <v>762</v>
      </c>
      <c r="F1242" s="14"/>
      <c r="G1242" s="106">
        <f>G1243</f>
        <v>940.1</v>
      </c>
      <c r="H1242" s="106">
        <f>H1243</f>
        <v>0</v>
      </c>
      <c r="I1242" s="106">
        <f>I1243</f>
        <v>0</v>
      </c>
    </row>
    <row r="1243" spans="1:9" ht="37.5">
      <c r="A1243" s="20" t="s">
        <v>317</v>
      </c>
      <c r="B1243" s="14" t="s">
        <v>341</v>
      </c>
      <c r="C1243" s="14" t="s">
        <v>344</v>
      </c>
      <c r="D1243" s="14" t="s">
        <v>262</v>
      </c>
      <c r="E1243" s="14" t="s">
        <v>762</v>
      </c>
      <c r="F1243" s="14" t="s">
        <v>318</v>
      </c>
      <c r="G1243" s="106">
        <v>940.1</v>
      </c>
      <c r="H1243" s="106">
        <v>0</v>
      </c>
      <c r="I1243" s="106">
        <v>0</v>
      </c>
    </row>
    <row r="1244" spans="1:9" ht="75">
      <c r="A1244" s="20" t="s">
        <v>241</v>
      </c>
      <c r="B1244" s="14" t="s">
        <v>341</v>
      </c>
      <c r="C1244" s="14" t="s">
        <v>344</v>
      </c>
      <c r="D1244" s="14" t="s">
        <v>262</v>
      </c>
      <c r="E1244" s="14" t="s">
        <v>456</v>
      </c>
      <c r="F1244" s="14"/>
      <c r="G1244" s="106">
        <f>G1245</f>
        <v>1280</v>
      </c>
      <c r="H1244" s="106">
        <f>H1245</f>
        <v>618.4</v>
      </c>
      <c r="I1244" s="106">
        <f>I1245</f>
        <v>618.4</v>
      </c>
    </row>
    <row r="1245" spans="1:9" ht="37.5">
      <c r="A1245" s="20" t="s">
        <v>317</v>
      </c>
      <c r="B1245" s="14" t="s">
        <v>341</v>
      </c>
      <c r="C1245" s="14" t="s">
        <v>344</v>
      </c>
      <c r="D1245" s="14" t="s">
        <v>262</v>
      </c>
      <c r="E1245" s="14" t="s">
        <v>456</v>
      </c>
      <c r="F1245" s="14" t="s">
        <v>318</v>
      </c>
      <c r="G1245" s="106">
        <v>1280</v>
      </c>
      <c r="H1245" s="106">
        <v>618.4</v>
      </c>
      <c r="I1245" s="106">
        <v>618.4</v>
      </c>
    </row>
    <row r="1246" spans="1:9" ht="18.75">
      <c r="A1246" s="20" t="s">
        <v>68</v>
      </c>
      <c r="B1246" s="14" t="s">
        <v>341</v>
      </c>
      <c r="C1246" s="14" t="s">
        <v>344</v>
      </c>
      <c r="D1246" s="14" t="s">
        <v>262</v>
      </c>
      <c r="E1246" s="14" t="s">
        <v>67</v>
      </c>
      <c r="F1246" s="14"/>
      <c r="G1246" s="106">
        <f>G1247</f>
        <v>530</v>
      </c>
      <c r="H1246" s="105">
        <f>H1247</f>
        <v>0</v>
      </c>
      <c r="I1246" s="105">
        <f>I1247</f>
        <v>0</v>
      </c>
    </row>
    <row r="1247" spans="1:9" ht="37.5">
      <c r="A1247" s="20" t="s">
        <v>317</v>
      </c>
      <c r="B1247" s="14" t="s">
        <v>341</v>
      </c>
      <c r="C1247" s="14" t="s">
        <v>344</v>
      </c>
      <c r="D1247" s="14" t="s">
        <v>262</v>
      </c>
      <c r="E1247" s="14" t="s">
        <v>67</v>
      </c>
      <c r="F1247" s="14" t="s">
        <v>318</v>
      </c>
      <c r="G1247" s="106">
        <v>530</v>
      </c>
      <c r="H1247" s="105">
        <v>0</v>
      </c>
      <c r="I1247" s="105">
        <v>0</v>
      </c>
    </row>
    <row r="1248" spans="1:9" ht="75">
      <c r="A1248" s="20" t="s">
        <v>56</v>
      </c>
      <c r="B1248" s="13">
        <v>212</v>
      </c>
      <c r="C1248" s="14" t="s">
        <v>346</v>
      </c>
      <c r="D1248" s="14" t="s">
        <v>262</v>
      </c>
      <c r="E1248" s="14" t="s">
        <v>457</v>
      </c>
      <c r="F1248" s="14"/>
      <c r="G1248" s="15">
        <f>G1249</f>
        <v>575</v>
      </c>
      <c r="H1248" s="15">
        <f>H1249</f>
        <v>575</v>
      </c>
      <c r="I1248" s="15">
        <f>I1249</f>
        <v>575</v>
      </c>
    </row>
    <row r="1249" spans="1:9" ht="37.5">
      <c r="A1249" s="20" t="s">
        <v>317</v>
      </c>
      <c r="B1249" s="13">
        <v>212</v>
      </c>
      <c r="C1249" s="14" t="s">
        <v>346</v>
      </c>
      <c r="D1249" s="14" t="s">
        <v>262</v>
      </c>
      <c r="E1249" s="14" t="s">
        <v>457</v>
      </c>
      <c r="F1249" s="14" t="s">
        <v>318</v>
      </c>
      <c r="G1249" s="15">
        <f>569.3+5.7</f>
        <v>575</v>
      </c>
      <c r="H1249" s="15">
        <f>569.3+5.7</f>
        <v>575</v>
      </c>
      <c r="I1249" s="15">
        <f>569.3+5.7</f>
        <v>575</v>
      </c>
    </row>
    <row r="1250" spans="1:9" ht="56.25">
      <c r="A1250" s="20" t="s">
        <v>200</v>
      </c>
      <c r="B1250" s="13">
        <v>212</v>
      </c>
      <c r="C1250" s="14" t="s">
        <v>346</v>
      </c>
      <c r="D1250" s="14" t="s">
        <v>262</v>
      </c>
      <c r="E1250" s="14" t="s">
        <v>57</v>
      </c>
      <c r="F1250" s="14"/>
      <c r="G1250" s="15">
        <f aca="true" t="shared" si="140" ref="G1250:I1251">G1251</f>
        <v>1000</v>
      </c>
      <c r="H1250" s="15">
        <f t="shared" si="140"/>
        <v>1000</v>
      </c>
      <c r="I1250" s="15">
        <f t="shared" si="140"/>
        <v>1000</v>
      </c>
    </row>
    <row r="1251" spans="1:9" ht="56.25">
      <c r="A1251" s="20" t="s">
        <v>74</v>
      </c>
      <c r="B1251" s="13">
        <v>212</v>
      </c>
      <c r="C1251" s="14" t="s">
        <v>346</v>
      </c>
      <c r="D1251" s="14" t="s">
        <v>262</v>
      </c>
      <c r="E1251" s="14" t="s">
        <v>58</v>
      </c>
      <c r="F1251" s="14"/>
      <c r="G1251" s="15">
        <f t="shared" si="140"/>
        <v>1000</v>
      </c>
      <c r="H1251" s="15">
        <f t="shared" si="140"/>
        <v>1000</v>
      </c>
      <c r="I1251" s="15">
        <f t="shared" si="140"/>
        <v>1000</v>
      </c>
    </row>
    <row r="1252" spans="1:9" ht="37.5">
      <c r="A1252" s="20" t="s">
        <v>317</v>
      </c>
      <c r="B1252" s="13">
        <v>212</v>
      </c>
      <c r="C1252" s="14" t="s">
        <v>346</v>
      </c>
      <c r="D1252" s="14" t="s">
        <v>262</v>
      </c>
      <c r="E1252" s="14" t="s">
        <v>58</v>
      </c>
      <c r="F1252" s="14" t="s">
        <v>318</v>
      </c>
      <c r="G1252" s="15">
        <v>1000</v>
      </c>
      <c r="H1252" s="15">
        <f>800+200</f>
        <v>1000</v>
      </c>
      <c r="I1252" s="15">
        <f>800+200</f>
        <v>1000</v>
      </c>
    </row>
    <row r="1253" spans="1:9" ht="93.75">
      <c r="A1253" s="20" t="s">
        <v>233</v>
      </c>
      <c r="B1253" s="13">
        <v>212</v>
      </c>
      <c r="C1253" s="14" t="s">
        <v>346</v>
      </c>
      <c r="D1253" s="14" t="s">
        <v>262</v>
      </c>
      <c r="E1253" s="14" t="s">
        <v>458</v>
      </c>
      <c r="F1253" s="14"/>
      <c r="G1253" s="15">
        <f aca="true" t="shared" si="141" ref="G1253:I1254">G1254</f>
        <v>1211.8</v>
      </c>
      <c r="H1253" s="15">
        <f t="shared" si="141"/>
        <v>1220.3</v>
      </c>
      <c r="I1253" s="15">
        <f t="shared" si="141"/>
        <v>1414.1</v>
      </c>
    </row>
    <row r="1254" spans="1:9" ht="75">
      <c r="A1254" s="47" t="s">
        <v>182</v>
      </c>
      <c r="B1254" s="13">
        <v>212</v>
      </c>
      <c r="C1254" s="14" t="s">
        <v>346</v>
      </c>
      <c r="D1254" s="14" t="s">
        <v>262</v>
      </c>
      <c r="E1254" s="14" t="s">
        <v>459</v>
      </c>
      <c r="F1254" s="14"/>
      <c r="G1254" s="15">
        <f t="shared" si="141"/>
        <v>1211.8</v>
      </c>
      <c r="H1254" s="15">
        <f t="shared" si="141"/>
        <v>1220.3</v>
      </c>
      <c r="I1254" s="15">
        <f t="shared" si="141"/>
        <v>1414.1</v>
      </c>
    </row>
    <row r="1255" spans="1:9" ht="37.5">
      <c r="A1255" s="20" t="s">
        <v>317</v>
      </c>
      <c r="B1255" s="13">
        <v>212</v>
      </c>
      <c r="C1255" s="14" t="s">
        <v>346</v>
      </c>
      <c r="D1255" s="14" t="s">
        <v>262</v>
      </c>
      <c r="E1255" s="14" t="s">
        <v>459</v>
      </c>
      <c r="F1255" s="14" t="s">
        <v>318</v>
      </c>
      <c r="G1255" s="15">
        <v>1211.8</v>
      </c>
      <c r="H1255" s="15">
        <v>1220.3</v>
      </c>
      <c r="I1255" s="15">
        <v>1414.1</v>
      </c>
    </row>
    <row r="1256" spans="1:9" ht="56.25">
      <c r="A1256" s="20" t="s">
        <v>115</v>
      </c>
      <c r="B1256" s="13">
        <v>212</v>
      </c>
      <c r="C1256" s="14" t="s">
        <v>344</v>
      </c>
      <c r="D1256" s="14" t="s">
        <v>262</v>
      </c>
      <c r="E1256" s="14" t="s">
        <v>437</v>
      </c>
      <c r="F1256" s="14"/>
      <c r="G1256" s="15">
        <f aca="true" t="shared" si="142" ref="G1256:I1257">G1257</f>
        <v>136</v>
      </c>
      <c r="H1256" s="15">
        <f t="shared" si="142"/>
        <v>0</v>
      </c>
      <c r="I1256" s="15">
        <f t="shared" si="142"/>
        <v>0</v>
      </c>
    </row>
    <row r="1257" spans="1:9" ht="37.5">
      <c r="A1257" s="20" t="s">
        <v>335</v>
      </c>
      <c r="B1257" s="13">
        <v>212</v>
      </c>
      <c r="C1257" s="14" t="s">
        <v>344</v>
      </c>
      <c r="D1257" s="14" t="s">
        <v>262</v>
      </c>
      <c r="E1257" s="14" t="s">
        <v>753</v>
      </c>
      <c r="F1257" s="14"/>
      <c r="G1257" s="15">
        <f t="shared" si="142"/>
        <v>136</v>
      </c>
      <c r="H1257" s="15">
        <f t="shared" si="142"/>
        <v>0</v>
      </c>
      <c r="I1257" s="15">
        <f t="shared" si="142"/>
        <v>0</v>
      </c>
    </row>
    <row r="1258" spans="1:9" ht="37.5">
      <c r="A1258" s="20" t="s">
        <v>317</v>
      </c>
      <c r="B1258" s="13">
        <v>212</v>
      </c>
      <c r="C1258" s="14" t="s">
        <v>344</v>
      </c>
      <c r="D1258" s="14" t="s">
        <v>262</v>
      </c>
      <c r="E1258" s="14" t="s">
        <v>753</v>
      </c>
      <c r="F1258" s="14" t="s">
        <v>318</v>
      </c>
      <c r="G1258" s="15">
        <v>136</v>
      </c>
      <c r="H1258" s="15">
        <v>0</v>
      </c>
      <c r="I1258" s="15">
        <v>0</v>
      </c>
    </row>
    <row r="1259" spans="1:9" ht="18.75">
      <c r="A1259" s="20" t="s">
        <v>347</v>
      </c>
      <c r="B1259" s="13">
        <v>212</v>
      </c>
      <c r="C1259" s="14" t="s">
        <v>344</v>
      </c>
      <c r="D1259" s="14" t="s">
        <v>276</v>
      </c>
      <c r="E1259" s="14"/>
      <c r="F1259" s="104"/>
      <c r="G1259" s="15">
        <f>G1263+G1280+G1283+G1260</f>
        <v>6380.1</v>
      </c>
      <c r="H1259" s="15">
        <f>H1263+H1280+H1283+H1260</f>
        <v>7115</v>
      </c>
      <c r="I1259" s="15">
        <f>I1263+I1280+I1283+I1260</f>
        <v>7119</v>
      </c>
    </row>
    <row r="1260" spans="1:9" ht="37.5">
      <c r="A1260" s="20" t="s">
        <v>38</v>
      </c>
      <c r="B1260" s="13">
        <v>212</v>
      </c>
      <c r="C1260" s="14" t="s">
        <v>344</v>
      </c>
      <c r="D1260" s="14" t="s">
        <v>276</v>
      </c>
      <c r="E1260" s="14" t="s">
        <v>519</v>
      </c>
      <c r="F1260" s="104"/>
      <c r="G1260" s="15">
        <f aca="true" t="shared" si="143" ref="G1260:I1261">G1261</f>
        <v>10</v>
      </c>
      <c r="H1260" s="15">
        <f t="shared" si="143"/>
        <v>10</v>
      </c>
      <c r="I1260" s="15">
        <f t="shared" si="143"/>
        <v>10</v>
      </c>
    </row>
    <row r="1261" spans="1:9" ht="37.5">
      <c r="A1261" s="20" t="s">
        <v>198</v>
      </c>
      <c r="B1261" s="13">
        <v>212</v>
      </c>
      <c r="C1261" s="14" t="s">
        <v>344</v>
      </c>
      <c r="D1261" s="14" t="s">
        <v>276</v>
      </c>
      <c r="E1261" s="14" t="s">
        <v>524</v>
      </c>
      <c r="F1261" s="104"/>
      <c r="G1261" s="15">
        <f t="shared" si="143"/>
        <v>10</v>
      </c>
      <c r="H1261" s="15">
        <f t="shared" si="143"/>
        <v>10</v>
      </c>
      <c r="I1261" s="15">
        <f t="shared" si="143"/>
        <v>10</v>
      </c>
    </row>
    <row r="1262" spans="1:9" ht="18.75">
      <c r="A1262" s="20" t="s">
        <v>339</v>
      </c>
      <c r="B1262" s="13">
        <v>212</v>
      </c>
      <c r="C1262" s="14" t="s">
        <v>344</v>
      </c>
      <c r="D1262" s="14" t="s">
        <v>276</v>
      </c>
      <c r="E1262" s="14" t="s">
        <v>144</v>
      </c>
      <c r="F1262" s="14" t="s">
        <v>266</v>
      </c>
      <c r="G1262" s="15">
        <v>10</v>
      </c>
      <c r="H1262" s="15">
        <v>10</v>
      </c>
      <c r="I1262" s="15">
        <v>10</v>
      </c>
    </row>
    <row r="1263" spans="1:9" ht="37.5">
      <c r="A1263" s="20" t="s">
        <v>348</v>
      </c>
      <c r="B1263" s="13">
        <v>212</v>
      </c>
      <c r="C1263" s="14" t="s">
        <v>344</v>
      </c>
      <c r="D1263" s="14" t="s">
        <v>276</v>
      </c>
      <c r="E1263" s="14" t="s">
        <v>450</v>
      </c>
      <c r="F1263" s="104"/>
      <c r="G1263" s="15">
        <f>G1264+G1270</f>
        <v>6275.1</v>
      </c>
      <c r="H1263" s="15">
        <f>H1264+H1270</f>
        <v>7095</v>
      </c>
      <c r="I1263" s="15">
        <f>I1264+I1270</f>
        <v>7099</v>
      </c>
    </row>
    <row r="1264" spans="1:9" ht="56.25">
      <c r="A1264" s="20" t="s">
        <v>235</v>
      </c>
      <c r="B1264" s="13">
        <v>212</v>
      </c>
      <c r="C1264" s="14" t="s">
        <v>344</v>
      </c>
      <c r="D1264" s="14" t="s">
        <v>276</v>
      </c>
      <c r="E1264" s="14" t="s">
        <v>460</v>
      </c>
      <c r="F1264" s="14"/>
      <c r="G1264" s="15">
        <f aca="true" t="shared" si="144" ref="G1264:I1265">G1265</f>
        <v>5679.3</v>
      </c>
      <c r="H1264" s="15">
        <f t="shared" si="144"/>
        <v>4915</v>
      </c>
      <c r="I1264" s="15">
        <f t="shared" si="144"/>
        <v>4919</v>
      </c>
    </row>
    <row r="1265" spans="1:9" ht="18.75">
      <c r="A1265" s="20" t="s">
        <v>259</v>
      </c>
      <c r="B1265" s="13">
        <v>212</v>
      </c>
      <c r="C1265" s="14" t="s">
        <v>344</v>
      </c>
      <c r="D1265" s="14" t="s">
        <v>276</v>
      </c>
      <c r="E1265" s="14" t="s">
        <v>461</v>
      </c>
      <c r="F1265" s="14"/>
      <c r="G1265" s="15">
        <f t="shared" si="144"/>
        <v>5679.3</v>
      </c>
      <c r="H1265" s="15">
        <f t="shared" si="144"/>
        <v>4915</v>
      </c>
      <c r="I1265" s="15">
        <f t="shared" si="144"/>
        <v>4919</v>
      </c>
    </row>
    <row r="1266" spans="1:9" ht="37.5">
      <c r="A1266" s="20" t="s">
        <v>363</v>
      </c>
      <c r="B1266" s="13">
        <v>212</v>
      </c>
      <c r="C1266" s="14" t="s">
        <v>344</v>
      </c>
      <c r="D1266" s="14" t="s">
        <v>276</v>
      </c>
      <c r="E1266" s="14" t="s">
        <v>462</v>
      </c>
      <c r="F1266" s="14"/>
      <c r="G1266" s="15">
        <f>G1267+G1268+G1269</f>
        <v>5679.3</v>
      </c>
      <c r="H1266" s="15">
        <f>H1267+H1268+H1269</f>
        <v>4915</v>
      </c>
      <c r="I1266" s="15">
        <f>I1267+I1268+I1269</f>
        <v>4919</v>
      </c>
    </row>
    <row r="1267" spans="1:9" ht="75">
      <c r="A1267" s="20" t="s">
        <v>260</v>
      </c>
      <c r="B1267" s="13">
        <v>212</v>
      </c>
      <c r="C1267" s="14" t="s">
        <v>344</v>
      </c>
      <c r="D1267" s="14" t="s">
        <v>276</v>
      </c>
      <c r="E1267" s="14" t="s">
        <v>462</v>
      </c>
      <c r="F1267" s="14" t="s">
        <v>263</v>
      </c>
      <c r="G1267" s="15">
        <f>4861.5+282.5</f>
        <v>5144</v>
      </c>
      <c r="H1267" s="15">
        <v>4375.7</v>
      </c>
      <c r="I1267" s="15">
        <v>4375.7</v>
      </c>
    </row>
    <row r="1268" spans="1:9" ht="37.5">
      <c r="A1268" s="20" t="s">
        <v>272</v>
      </c>
      <c r="B1268" s="13">
        <v>212</v>
      </c>
      <c r="C1268" s="14" t="s">
        <v>344</v>
      </c>
      <c r="D1268" s="14" t="s">
        <v>276</v>
      </c>
      <c r="E1268" s="14" t="s">
        <v>462</v>
      </c>
      <c r="F1268" s="14" t="s">
        <v>266</v>
      </c>
      <c r="G1268" s="15">
        <v>530.3</v>
      </c>
      <c r="H1268" s="15">
        <v>534.3</v>
      </c>
      <c r="I1268" s="15">
        <v>538.3</v>
      </c>
    </row>
    <row r="1269" spans="1:9" ht="18.75">
      <c r="A1269" s="20" t="s">
        <v>265</v>
      </c>
      <c r="B1269" s="13">
        <v>212</v>
      </c>
      <c r="C1269" s="14" t="s">
        <v>344</v>
      </c>
      <c r="D1269" s="14" t="s">
        <v>276</v>
      </c>
      <c r="E1269" s="14" t="s">
        <v>462</v>
      </c>
      <c r="F1269" s="14" t="s">
        <v>267</v>
      </c>
      <c r="G1269" s="15">
        <v>5</v>
      </c>
      <c r="H1269" s="15">
        <v>5</v>
      </c>
      <c r="I1269" s="15">
        <v>5</v>
      </c>
    </row>
    <row r="1270" spans="1:9" ht="56.25">
      <c r="A1270" s="20" t="s">
        <v>236</v>
      </c>
      <c r="B1270" s="13">
        <v>212</v>
      </c>
      <c r="C1270" s="14" t="s">
        <v>344</v>
      </c>
      <c r="D1270" s="14" t="s">
        <v>276</v>
      </c>
      <c r="E1270" s="14" t="s">
        <v>453</v>
      </c>
      <c r="F1270" s="14"/>
      <c r="G1270" s="15">
        <f>G1271</f>
        <v>595.8000000000001</v>
      </c>
      <c r="H1270" s="15">
        <f>H1271</f>
        <v>2180</v>
      </c>
      <c r="I1270" s="15">
        <f>I1271</f>
        <v>2180</v>
      </c>
    </row>
    <row r="1271" spans="1:9" ht="18.75">
      <c r="A1271" s="20" t="s">
        <v>339</v>
      </c>
      <c r="B1271" s="13">
        <v>212</v>
      </c>
      <c r="C1271" s="14" t="s">
        <v>344</v>
      </c>
      <c r="D1271" s="14" t="s">
        <v>276</v>
      </c>
      <c r="E1271" s="14" t="s">
        <v>463</v>
      </c>
      <c r="F1271" s="14"/>
      <c r="G1271" s="15">
        <f>G1272+G1276+G1278</f>
        <v>595.8000000000001</v>
      </c>
      <c r="H1271" s="15">
        <f>H1272+H1276+H1278</f>
        <v>2180</v>
      </c>
      <c r="I1271" s="15">
        <f>I1272+I1276+I1278</f>
        <v>2180</v>
      </c>
    </row>
    <row r="1272" spans="1:9" ht="37.5">
      <c r="A1272" s="20" t="s">
        <v>239</v>
      </c>
      <c r="B1272" s="13">
        <v>212</v>
      </c>
      <c r="C1272" s="14" t="s">
        <v>344</v>
      </c>
      <c r="D1272" s="14" t="s">
        <v>276</v>
      </c>
      <c r="E1272" s="14" t="s">
        <v>464</v>
      </c>
      <c r="F1272" s="14"/>
      <c r="G1272" s="15">
        <f>G1274+G1273+G1275</f>
        <v>513.1</v>
      </c>
      <c r="H1272" s="15">
        <f>H1274+H1273+H1275</f>
        <v>1998.4</v>
      </c>
      <c r="I1272" s="15">
        <f>I1274+I1273+I1275</f>
        <v>1998.4</v>
      </c>
    </row>
    <row r="1273" spans="1:9" ht="75">
      <c r="A1273" s="20" t="s">
        <v>260</v>
      </c>
      <c r="B1273" s="13">
        <v>212</v>
      </c>
      <c r="C1273" s="14" t="s">
        <v>344</v>
      </c>
      <c r="D1273" s="14" t="s">
        <v>276</v>
      </c>
      <c r="E1273" s="14" t="s">
        <v>464</v>
      </c>
      <c r="F1273" s="14" t="s">
        <v>263</v>
      </c>
      <c r="G1273" s="15">
        <v>16.3</v>
      </c>
      <c r="H1273" s="15">
        <v>801.5</v>
      </c>
      <c r="I1273" s="15">
        <v>801.5</v>
      </c>
    </row>
    <row r="1274" spans="1:9" ht="37.5">
      <c r="A1274" s="20" t="s">
        <v>272</v>
      </c>
      <c r="B1274" s="13">
        <v>212</v>
      </c>
      <c r="C1274" s="14" t="s">
        <v>344</v>
      </c>
      <c r="D1274" s="14" t="s">
        <v>276</v>
      </c>
      <c r="E1274" s="14" t="s">
        <v>464</v>
      </c>
      <c r="F1274" s="14" t="s">
        <v>266</v>
      </c>
      <c r="G1274" s="15">
        <v>448.8</v>
      </c>
      <c r="H1274" s="15">
        <f>1198.5-1.6</f>
        <v>1196.9</v>
      </c>
      <c r="I1274" s="15">
        <f>1198.5-1.6</f>
        <v>1196.9</v>
      </c>
    </row>
    <row r="1275" spans="1:9" ht="18.75">
      <c r="A1275" s="78" t="s">
        <v>312</v>
      </c>
      <c r="B1275" s="13">
        <v>212</v>
      </c>
      <c r="C1275" s="14" t="s">
        <v>344</v>
      </c>
      <c r="D1275" s="14" t="s">
        <v>276</v>
      </c>
      <c r="E1275" s="14" t="s">
        <v>464</v>
      </c>
      <c r="F1275" s="14" t="s">
        <v>313</v>
      </c>
      <c r="G1275" s="15">
        <v>48</v>
      </c>
      <c r="H1275" s="15">
        <v>0</v>
      </c>
      <c r="I1275" s="15">
        <v>0</v>
      </c>
    </row>
    <row r="1276" spans="1:9" ht="56.25">
      <c r="A1276" s="20" t="s">
        <v>240</v>
      </c>
      <c r="B1276" s="13">
        <v>212</v>
      </c>
      <c r="C1276" s="14" t="s">
        <v>344</v>
      </c>
      <c r="D1276" s="14" t="s">
        <v>276</v>
      </c>
      <c r="E1276" s="14" t="s">
        <v>465</v>
      </c>
      <c r="F1276" s="14"/>
      <c r="G1276" s="15">
        <f>G1277</f>
        <v>82.7</v>
      </c>
      <c r="H1276" s="15">
        <f>H1277</f>
        <v>100</v>
      </c>
      <c r="I1276" s="15">
        <f>I1277</f>
        <v>100</v>
      </c>
    </row>
    <row r="1277" spans="1:9" ht="75">
      <c r="A1277" s="20" t="s">
        <v>260</v>
      </c>
      <c r="B1277" s="13">
        <v>212</v>
      </c>
      <c r="C1277" s="14" t="s">
        <v>344</v>
      </c>
      <c r="D1277" s="14" t="s">
        <v>276</v>
      </c>
      <c r="E1277" s="14" t="s">
        <v>465</v>
      </c>
      <c r="F1277" s="14" t="s">
        <v>263</v>
      </c>
      <c r="G1277" s="15">
        <v>82.7</v>
      </c>
      <c r="H1277" s="15">
        <v>100</v>
      </c>
      <c r="I1277" s="15">
        <v>100</v>
      </c>
    </row>
    <row r="1278" spans="1:9" ht="75">
      <c r="A1278" s="20" t="s">
        <v>241</v>
      </c>
      <c r="B1278" s="13">
        <v>212</v>
      </c>
      <c r="C1278" s="14" t="s">
        <v>344</v>
      </c>
      <c r="D1278" s="14" t="s">
        <v>276</v>
      </c>
      <c r="E1278" s="14" t="s">
        <v>70</v>
      </c>
      <c r="F1278" s="14"/>
      <c r="G1278" s="15">
        <f>G1279</f>
        <v>0</v>
      </c>
      <c r="H1278" s="15">
        <f>H1279</f>
        <v>81.6</v>
      </c>
      <c r="I1278" s="15">
        <f>I1279</f>
        <v>81.6</v>
      </c>
    </row>
    <row r="1279" spans="1:9" ht="37.5">
      <c r="A1279" s="20" t="s">
        <v>272</v>
      </c>
      <c r="B1279" s="13">
        <v>212</v>
      </c>
      <c r="C1279" s="14" t="s">
        <v>344</v>
      </c>
      <c r="D1279" s="14" t="s">
        <v>276</v>
      </c>
      <c r="E1279" s="14" t="s">
        <v>70</v>
      </c>
      <c r="F1279" s="14" t="s">
        <v>266</v>
      </c>
      <c r="G1279" s="15">
        <v>0</v>
      </c>
      <c r="H1279" s="15">
        <v>81.6</v>
      </c>
      <c r="I1279" s="15">
        <v>81.6</v>
      </c>
    </row>
    <row r="1280" spans="1:9" ht="37.5">
      <c r="A1280" s="20" t="s">
        <v>158</v>
      </c>
      <c r="B1280" s="13">
        <v>212</v>
      </c>
      <c r="C1280" s="14" t="s">
        <v>344</v>
      </c>
      <c r="D1280" s="14" t="s">
        <v>276</v>
      </c>
      <c r="E1280" s="14" t="s">
        <v>448</v>
      </c>
      <c r="F1280" s="14"/>
      <c r="G1280" s="15">
        <f aca="true" t="shared" si="145" ref="G1280:I1281">G1281</f>
        <v>10</v>
      </c>
      <c r="H1280" s="15">
        <f t="shared" si="145"/>
        <v>10</v>
      </c>
      <c r="I1280" s="15">
        <f t="shared" si="145"/>
        <v>10</v>
      </c>
    </row>
    <row r="1281" spans="1:9" ht="18.75">
      <c r="A1281" s="20" t="s">
        <v>259</v>
      </c>
      <c r="B1281" s="13">
        <v>212</v>
      </c>
      <c r="C1281" s="14" t="s">
        <v>344</v>
      </c>
      <c r="D1281" s="14" t="s">
        <v>276</v>
      </c>
      <c r="E1281" s="14" t="s">
        <v>449</v>
      </c>
      <c r="F1281" s="14"/>
      <c r="G1281" s="15">
        <f t="shared" si="145"/>
        <v>10</v>
      </c>
      <c r="H1281" s="15">
        <f t="shared" si="145"/>
        <v>10</v>
      </c>
      <c r="I1281" s="15">
        <f t="shared" si="145"/>
        <v>10</v>
      </c>
    </row>
    <row r="1282" spans="1:9" ht="37.5">
      <c r="A1282" s="20" t="s">
        <v>272</v>
      </c>
      <c r="B1282" s="13">
        <v>212</v>
      </c>
      <c r="C1282" s="14" t="s">
        <v>344</v>
      </c>
      <c r="D1282" s="14" t="s">
        <v>276</v>
      </c>
      <c r="E1282" s="14" t="s">
        <v>449</v>
      </c>
      <c r="F1282" s="14" t="s">
        <v>266</v>
      </c>
      <c r="G1282" s="15">
        <v>10</v>
      </c>
      <c r="H1282" s="15">
        <v>10</v>
      </c>
      <c r="I1282" s="15">
        <v>10</v>
      </c>
    </row>
    <row r="1283" spans="1:9" ht="56.25">
      <c r="A1283" s="20" t="s">
        <v>115</v>
      </c>
      <c r="B1283" s="13">
        <v>212</v>
      </c>
      <c r="C1283" s="14" t="s">
        <v>344</v>
      </c>
      <c r="D1283" s="14" t="s">
        <v>276</v>
      </c>
      <c r="E1283" s="14" t="s">
        <v>437</v>
      </c>
      <c r="F1283" s="14"/>
      <c r="G1283" s="15">
        <f aca="true" t="shared" si="146" ref="G1283:I1284">G1284</f>
        <v>85</v>
      </c>
      <c r="H1283" s="15">
        <f t="shared" si="146"/>
        <v>0</v>
      </c>
      <c r="I1283" s="15">
        <f t="shared" si="146"/>
        <v>0</v>
      </c>
    </row>
    <row r="1284" spans="1:9" ht="18.75">
      <c r="A1284" s="20" t="s">
        <v>339</v>
      </c>
      <c r="B1284" s="13">
        <v>212</v>
      </c>
      <c r="C1284" s="14" t="s">
        <v>344</v>
      </c>
      <c r="D1284" s="14" t="s">
        <v>276</v>
      </c>
      <c r="E1284" s="14" t="s">
        <v>438</v>
      </c>
      <c r="F1284" s="14"/>
      <c r="G1284" s="15">
        <f t="shared" si="146"/>
        <v>85</v>
      </c>
      <c r="H1284" s="15">
        <f t="shared" si="146"/>
        <v>0</v>
      </c>
      <c r="I1284" s="15">
        <f t="shared" si="146"/>
        <v>0</v>
      </c>
    </row>
    <row r="1285" spans="1:9" ht="37.5">
      <c r="A1285" s="20" t="s">
        <v>272</v>
      </c>
      <c r="B1285" s="13">
        <v>212</v>
      </c>
      <c r="C1285" s="14" t="s">
        <v>344</v>
      </c>
      <c r="D1285" s="14" t="s">
        <v>276</v>
      </c>
      <c r="E1285" s="14" t="s">
        <v>438</v>
      </c>
      <c r="F1285" s="14" t="s">
        <v>266</v>
      </c>
      <c r="G1285" s="15">
        <v>85</v>
      </c>
      <c r="H1285" s="15">
        <v>0</v>
      </c>
      <c r="I1285" s="15">
        <v>0</v>
      </c>
    </row>
    <row r="1286" spans="1:9" ht="18.75">
      <c r="A1286" s="107" t="s">
        <v>201</v>
      </c>
      <c r="B1286" s="38"/>
      <c r="C1286" s="38"/>
      <c r="D1286" s="38"/>
      <c r="E1286" s="38"/>
      <c r="F1286" s="38"/>
      <c r="G1286" s="39">
        <f>G12+G42+G65+G87+G171+G379+G685+G806+G1199</f>
        <v>7924766.41</v>
      </c>
      <c r="H1286" s="39">
        <f>H12+H42+H65+H87+H171+H379+H685+H806+H1199</f>
        <v>7173525.5</v>
      </c>
      <c r="I1286" s="39">
        <f>I12+I42+I65+I87+I171+I379+I685+I806+I1199</f>
        <v>6069777.700000001</v>
      </c>
    </row>
    <row r="1287" spans="1:9" ht="18.75">
      <c r="A1287" s="108"/>
      <c r="B1287" s="109"/>
      <c r="C1287" s="109"/>
      <c r="D1287" s="109"/>
      <c r="E1287" s="109"/>
      <c r="F1287" s="109"/>
      <c r="G1287" s="110"/>
      <c r="H1287" s="110"/>
      <c r="I1287" s="110"/>
    </row>
    <row r="1288" spans="1:9" ht="18.75">
      <c r="A1288" s="111"/>
      <c r="B1288" s="112"/>
      <c r="C1288" s="113"/>
      <c r="D1288" s="113"/>
      <c r="E1288" s="113"/>
      <c r="F1288" s="113"/>
      <c r="G1288" s="114"/>
      <c r="H1288" s="114"/>
      <c r="I1288" s="114"/>
    </row>
    <row r="1289" spans="1:9" ht="36.75" customHeight="1">
      <c r="A1289" s="121" t="s">
        <v>397</v>
      </c>
      <c r="B1289" s="121"/>
      <c r="C1289" s="121"/>
      <c r="D1289" s="121"/>
      <c r="E1289" s="115"/>
      <c r="F1289" s="23"/>
      <c r="G1289" s="116"/>
      <c r="H1289" s="116"/>
      <c r="I1289" s="116" t="s">
        <v>71</v>
      </c>
    </row>
    <row r="1290" spans="1:8" ht="18.75">
      <c r="A1290" s="115"/>
      <c r="B1290" s="117"/>
      <c r="C1290" s="117"/>
      <c r="D1290" s="117"/>
      <c r="E1290" s="117"/>
      <c r="F1290" s="117"/>
      <c r="G1290" s="116"/>
      <c r="H1290" s="116"/>
    </row>
  </sheetData>
  <sheetProtection/>
  <mergeCells count="13">
    <mergeCell ref="F6:F10"/>
    <mergeCell ref="G6:G10"/>
    <mergeCell ref="H6:H10"/>
    <mergeCell ref="A1289:D1289"/>
    <mergeCell ref="A6:A10"/>
    <mergeCell ref="B6:B10"/>
    <mergeCell ref="C6:C10"/>
    <mergeCell ref="D6:D10"/>
    <mergeCell ref="G1:I1"/>
    <mergeCell ref="G2:I2"/>
    <mergeCell ref="I6:I10"/>
    <mergeCell ref="A4:I4"/>
    <mergeCell ref="E6:E10"/>
  </mergeCells>
  <printOptions/>
  <pageMargins left="0.2362204724409449" right="0.2362204724409449" top="0.1968503937007874" bottom="0.15748031496062992" header="0.15748031496062992" footer="0.1968503937007874"/>
  <pageSetup firstPageNumber="1" useFirstPageNumber="1" fitToHeight="0" horizontalDpi="600" verticalDpi="600" orientation="portrait" paperSize="9" scale="54"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Гордеева Мария Николаевна</dc:creator>
  <cp:keywords/>
  <dc:description/>
  <cp:lastModifiedBy>tuv</cp:lastModifiedBy>
  <cp:lastPrinted>2022-08-04T06:41:34Z</cp:lastPrinted>
  <dcterms:created xsi:type="dcterms:W3CDTF">2002-12-28T07:52:23Z</dcterms:created>
  <dcterms:modified xsi:type="dcterms:W3CDTF">2022-08-04T06:42:11Z</dcterms:modified>
  <cp:category/>
  <cp:version/>
  <cp:contentType/>
  <cp:contentStatus/>
</cp:coreProperties>
</file>